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0" windowWidth="11415" windowHeight="7875" firstSheet="1" activeTab="1"/>
  </bookViews>
  <sheets>
    <sheet name="2019 (план)" sheetId="1" state="hidden" r:id="rId1"/>
    <sheet name="2020(план)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8" i="2" l="1"/>
  <c r="D67" i="2"/>
  <c r="D54" i="2" l="1"/>
  <c r="D60" i="2"/>
  <c r="E299" i="3"/>
  <c r="E264" i="3"/>
  <c r="E10" i="3"/>
  <c r="D564" i="3"/>
  <c r="D544" i="3"/>
  <c r="D504" i="3"/>
  <c r="D411" i="3"/>
  <c r="D385" i="3"/>
  <c r="D381" i="3"/>
  <c r="D369" i="3"/>
  <c r="D365" i="3"/>
  <c r="D356" i="3"/>
  <c r="D299" i="3"/>
  <c r="D280" i="3"/>
  <c r="D264" i="3"/>
  <c r="D569" i="3" s="1"/>
  <c r="F19" i="3"/>
  <c r="D53" i="2"/>
  <c r="D37" i="2"/>
  <c r="D20" i="2"/>
  <c r="D50" i="2"/>
  <c r="D45" i="2"/>
  <c r="D41" i="2"/>
  <c r="D39" i="2"/>
  <c r="D49" i="2"/>
  <c r="D18" i="2"/>
  <c r="D366" i="3" l="1"/>
  <c r="D382" i="3"/>
  <c r="D448" i="3"/>
  <c r="D546" i="3"/>
  <c r="D267" i="3"/>
  <c r="D350" i="3"/>
  <c r="D368" i="3"/>
  <c r="D384" i="3"/>
  <c r="D558" i="3"/>
  <c r="D285" i="3"/>
  <c r="D357" i="3"/>
  <c r="D370" i="3"/>
  <c r="D386" i="3"/>
  <c r="D508" i="3"/>
  <c r="D566" i="3"/>
  <c r="D289" i="3"/>
  <c r="D358" i="3"/>
  <c r="D377" i="3"/>
  <c r="D524" i="3"/>
  <c r="D496" i="3" s="1"/>
  <c r="D567" i="3"/>
  <c r="D297" i="3"/>
  <c r="D360" i="3"/>
  <c r="D378" i="3"/>
  <c r="D408" i="3"/>
  <c r="D526" i="3"/>
  <c r="D568" i="3"/>
  <c r="D298" i="3"/>
  <c r="D364" i="3"/>
  <c r="D379" i="3"/>
  <c r="D409" i="3"/>
  <c r="D537" i="3"/>
  <c r="D36" i="2"/>
  <c r="D61" i="2"/>
  <c r="D55" i="2"/>
  <c r="D47" i="2"/>
  <c r="D28" i="2"/>
  <c r="D31" i="2"/>
  <c r="D23" i="2"/>
  <c r="D16" i="2"/>
  <c r="D395" i="3" l="1"/>
  <c r="D22" i="2"/>
  <c r="D13" i="2" s="1"/>
</calcChain>
</file>

<file path=xl/sharedStrings.xml><?xml version="1.0" encoding="utf-8"?>
<sst xmlns="http://schemas.openxmlformats.org/spreadsheetml/2006/main" count="1544" uniqueCount="1024">
  <si>
    <t>Информация об основных показателях финансово-хозяйственной деятельности</t>
  </si>
  <si>
    <t>АО "Газпром газораспределение Черкесск"</t>
  </si>
  <si>
    <t>на 2019 год (план)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</si>
  <si>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</si>
  <si>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</si>
  <si>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 территории  Карачаево - Черкесской Республики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</si>
  <si>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</si>
  <si>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</si>
  <si>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</si>
  <si>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</si>
  <si>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</si>
  <si>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</si>
  <si>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</si>
  <si>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</si>
  <si>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</si>
  <si>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</si>
  <si>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</si>
  <si>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</si>
  <si>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</si>
  <si>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</si>
  <si>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</si>
  <si>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</si>
  <si>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</si>
  <si>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</si>
  <si>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</si>
  <si>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</si>
  <si>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</si>
  <si>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</si>
  <si>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</si>
  <si>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</si>
  <si>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</si>
  <si>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</si>
  <si>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</si>
  <si>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</si>
  <si>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</si>
  <si>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</si>
  <si>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</si>
  <si>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</si>
  <si>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</si>
  <si>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</si>
  <si>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</si>
  <si>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</si>
  <si>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</si>
  <si>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</si>
  <si>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</si>
  <si>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</si>
  <si>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</si>
  <si>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</si>
  <si>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</si>
  <si>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</si>
  <si>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</si>
  <si>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</si>
  <si>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</si>
  <si>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</si>
  <si>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</si>
  <si>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</si>
  <si>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</si>
  <si>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</si>
  <si>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</si>
  <si>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</si>
  <si>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</si>
  <si>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</si>
  <si>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</si>
  <si>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</si>
  <si>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</si>
  <si>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</si>
  <si>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</si>
  <si>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</si>
  <si>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</si>
  <si>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</si>
  <si>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</si>
  <si>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</si>
  <si>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</si>
  <si>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</si>
  <si>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</si>
  <si>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</si>
  <si>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</si>
  <si>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</si>
  <si>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</si>
  <si>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</si>
  <si>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</si>
  <si>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</si>
  <si>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</si>
  <si>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</si>
  <si>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</si>
  <si>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</si>
  <si>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</si>
  <si>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</si>
  <si>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</si>
  <si>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</si>
  <si>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</si>
  <si>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</si>
  <si>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</si>
  <si>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</si>
  <si>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</si>
  <si>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</si>
  <si>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</si>
  <si>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</si>
  <si>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</si>
  <si>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</si>
  <si>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</si>
  <si>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</si>
  <si>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</si>
  <si>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</si>
  <si>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</si>
  <si>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4.</t>
  </si>
  <si>
    <t>Потребность в прибыли до налогооблажения: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</si>
  <si>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</si>
  <si>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</si>
  <si>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</si>
  <si>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</si>
  <si>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</si>
  <si>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</si>
  <si>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</si>
  <si>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</si>
  <si>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</si>
  <si>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спедиальной надбавки</t>
  </si>
  <si>
    <t>4.2</t>
  </si>
  <si>
    <t>Налог на прибыль</t>
  </si>
  <si>
    <t>5</t>
  </si>
  <si>
    <t>Общий объем тарифной выручки</t>
  </si>
  <si>
    <t>Справочная информация</t>
  </si>
  <si>
    <t>1</t>
  </si>
  <si>
    <t>Численность персонала, занятого на регилируемом виде деятельности</t>
  </si>
  <si>
    <t>человек</t>
  </si>
  <si>
    <t>2</t>
  </si>
  <si>
    <t>Протяженность трубопроводов</t>
  </si>
  <si>
    <t>км</t>
  </si>
  <si>
    <t>3</t>
  </si>
  <si>
    <t>Количество газорегуляторных пунтов</t>
  </si>
  <si>
    <t>единиц</t>
  </si>
  <si>
    <t>4</t>
  </si>
  <si>
    <t>Средняя загрузка трубопроводов</t>
  </si>
  <si>
    <t>%</t>
  </si>
  <si>
    <t xml:space="preserve">Приложение N 2
к приказу ФАС России
от 18 января 2019 года N 38/19
</t>
  </si>
  <si>
    <t>на 2020 год (план)</t>
  </si>
  <si>
    <t>Код строки</t>
  </si>
  <si>
    <t>Наименование</t>
  </si>
  <si>
    <t>в том числе по видам деятельности:</t>
  </si>
  <si>
    <t>Транспортировка природного газа</t>
  </si>
  <si>
    <t>Прочие ВД в т.ч.</t>
  </si>
  <si>
    <t>Агентские услуги</t>
  </si>
  <si>
    <t>Аренда</t>
  </si>
  <si>
    <t>Оказание услуг по технологическому присоединению (вне границ заявителя)</t>
  </si>
  <si>
    <t>Проектно-изыскательские работы</t>
  </si>
  <si>
    <t>Строительно-монтажные работы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</si>
  <si>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</si>
  <si>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</si>
  <si>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1.</t>
  </si>
  <si>
    <t>Основные показатели</t>
  </si>
  <si>
    <t>1.1.</t>
  </si>
  <si>
    <t>обьем реализации газа потребителям, тыс. куб. м .</t>
  </si>
  <si>
    <t>1.2.</t>
  </si>
  <si>
    <t>обьем транспортировки газа потребителям, тыс. куб. м .</t>
  </si>
  <si>
    <t>1.3.</t>
  </si>
  <si>
    <t>средняя численность, чел.</t>
  </si>
  <si>
    <t>1.4.</t>
  </si>
  <si>
    <t>среднемесячная заработная плата (с/стоимость), руб.</t>
  </si>
  <si>
    <t>1.5.</t>
  </si>
  <si>
    <t>Рентабельность</t>
  </si>
  <si>
    <t>Выручка</t>
  </si>
  <si>
    <t>Себестоимость реализованного газа</t>
  </si>
  <si>
    <t>Расходы по транспортировке газа (РГК)</t>
  </si>
  <si>
    <t>5.</t>
  </si>
  <si>
    <t>Маржинальный доход</t>
  </si>
  <si>
    <t>6.</t>
  </si>
  <si>
    <t>Расходы</t>
  </si>
  <si>
    <t>6.1.</t>
  </si>
  <si>
    <t>Материальные расходы</t>
  </si>
  <si>
    <t>6.1.1.</t>
  </si>
  <si>
    <t>Материалы и товары для перепродажи</t>
  </si>
  <si>
    <t>6.1.1.1.</t>
  </si>
  <si>
    <t>Расходы на приобретение прочих товаров</t>
  </si>
  <si>
    <t>6.1.2.</t>
  </si>
  <si>
    <t>Расходы по транспортировке товаров</t>
  </si>
  <si>
    <t>6.1.2.1.</t>
  </si>
  <si>
    <t>Расходы по транспортировке ( за исключением тубопроводного транспорта)</t>
  </si>
  <si>
    <t>6.1.2.1.1.</t>
  </si>
  <si>
    <t>расходы по транспортировке сжиженного углеводородного газа  (СУГ)</t>
  </si>
  <si>
    <t>6.1.2.1.2.</t>
  </si>
  <si>
    <t>расходы по транспортировке прочих товаров и готовой продукции</t>
  </si>
  <si>
    <t>6.1.2.2.</t>
  </si>
  <si>
    <t>Услуги трубопроводного транспорта</t>
  </si>
  <si>
    <t>6.1.2.2.1.</t>
  </si>
  <si>
    <t>Расходы по транспортировке транзитных потоков</t>
  </si>
  <si>
    <t>6.1.3.</t>
  </si>
  <si>
    <t>Сырье и основные материалы</t>
  </si>
  <si>
    <t>6.1.3.1.</t>
  </si>
  <si>
    <t>Материалы и зап. части для эксплуатации и текущего ремонта</t>
  </si>
  <si>
    <t>6.1.3.1.1.</t>
  </si>
  <si>
    <t>материалы и зап. части для эксплуатации и текущего ремонта газопроводов и сооружений на них</t>
  </si>
  <si>
    <t>6.1.3.1.2.</t>
  </si>
  <si>
    <t>материалы и зап. части для эксплуатации и текущего ремонта метрологического оборудования</t>
  </si>
  <si>
    <t>6.1.3.1.3.</t>
  </si>
  <si>
    <t>материалы и зап. части для эксплуатации и текущего ремонта объектов теплоснабжения</t>
  </si>
  <si>
    <t>6.1.3.2.</t>
  </si>
  <si>
    <t>Материалы и зап. части для капитального ремонта</t>
  </si>
  <si>
    <t>6.1.3.2.1.</t>
  </si>
  <si>
    <t>материалы и зап. части для капитального ремонта газопроводов  и сооружений на них</t>
  </si>
  <si>
    <t>6.1.3.2.2.</t>
  </si>
  <si>
    <t>материалы и зап. части для капитального ремонта метрологического оборудования</t>
  </si>
  <si>
    <t>6.1.3.2.3.</t>
  </si>
  <si>
    <t>материалы и зап. части для капитального ремонта объектов теплоснабжения</t>
  </si>
  <si>
    <t>6.1.3.1.10.</t>
  </si>
  <si>
    <t>материалы и зап. части для эксплуатации и текущего ремонта прочего оборудования</t>
  </si>
  <si>
    <t>6.1.3.3.</t>
  </si>
  <si>
    <t>Материалы для осуществления СМР</t>
  </si>
  <si>
    <t>6.1.3.4.</t>
  </si>
  <si>
    <t>Сырьё и материалы, используемые в связи с изготовлением продукции, производством работ, оказанием услуг</t>
  </si>
  <si>
    <t>6.1.3.2.10.</t>
  </si>
  <si>
    <t>материалы и зап. части для капитального ремонта прочего оборудования</t>
  </si>
  <si>
    <t>6.1.4.</t>
  </si>
  <si>
    <t>Вспомогательные материалы</t>
  </si>
  <si>
    <t>6.1.4.1.</t>
  </si>
  <si>
    <t>ГСМ</t>
  </si>
  <si>
    <t>6.1.4.2.</t>
  </si>
  <si>
    <t>материалы для ремонта и содержания зданий</t>
  </si>
  <si>
    <t>6.1.4.3.</t>
  </si>
  <si>
    <t>материалы на ОТ и ТБ</t>
  </si>
  <si>
    <t>6.1.4.4.</t>
  </si>
  <si>
    <t>спец.одежда , спец.оснастка и СИЗ</t>
  </si>
  <si>
    <t>6.1.4.5.</t>
  </si>
  <si>
    <t>материалы и зап.части для ремонта транспортных средств</t>
  </si>
  <si>
    <t>6.1.4.6.</t>
  </si>
  <si>
    <t>материалы и комплектующие для оргтехники</t>
  </si>
  <si>
    <t>6.1.4.7.</t>
  </si>
  <si>
    <t>канцелярские расходы</t>
  </si>
  <si>
    <t>6.1.4.8.</t>
  </si>
  <si>
    <t>прочие вспомогательные материалы</t>
  </si>
  <si>
    <t>6.1.5.</t>
  </si>
  <si>
    <t>Энергия покупная, газ на собственные нужды, услуги по водоснабжению и водоотведению</t>
  </si>
  <si>
    <t>6.1.5.2.10.</t>
  </si>
  <si>
    <t>прочая энергия покупная</t>
  </si>
  <si>
    <t>6.1.5.1.</t>
  </si>
  <si>
    <t>Газ  на собственные нужды и прочие потери</t>
  </si>
  <si>
    <t>6.1.5.1.1.</t>
  </si>
  <si>
    <t>Газ на технологические нужды</t>
  </si>
  <si>
    <t>6.1.5.1.2.</t>
  </si>
  <si>
    <t>Технологические потери газа</t>
  </si>
  <si>
    <t>6.1.5.1.3.</t>
  </si>
  <si>
    <t>Собственные нужды</t>
  </si>
  <si>
    <t>6.1.5.1.4.</t>
  </si>
  <si>
    <t>Прочие потери газа</t>
  </si>
  <si>
    <t>6.1.5.2.</t>
  </si>
  <si>
    <t>Прочая энергия покупная, услуги по водоснабжению и водоотведению</t>
  </si>
  <si>
    <t>6.1.5.2.1.</t>
  </si>
  <si>
    <t>услуги по водоснабжению</t>
  </si>
  <si>
    <t>6.1.5.2.2.</t>
  </si>
  <si>
    <t>услуги по водоотведению</t>
  </si>
  <si>
    <t>6.1.5.2.3.</t>
  </si>
  <si>
    <t>услуги  по теплоснабжению</t>
  </si>
  <si>
    <t>6.1.5.2.4.</t>
  </si>
  <si>
    <t>услуги  по электроснабжению</t>
  </si>
  <si>
    <t>6.2.</t>
  </si>
  <si>
    <t>Расходы на оплату труда</t>
  </si>
  <si>
    <t>6.2.1.</t>
  </si>
  <si>
    <t>Фонд заработной платы</t>
  </si>
  <si>
    <t>6.2.1.1.</t>
  </si>
  <si>
    <t>Фонд заработной платы, единовременные поощрительные и другие выплаты (кроме признанных оценочных обязательств)</t>
  </si>
  <si>
    <t>6.2.1.2.</t>
  </si>
  <si>
    <t>Признание оценочных обязательств (по оплате основного и дополнительного отпуска, выплате вознаграждения по итогам работы за год, выплате пособия при у</t>
  </si>
  <si>
    <t>6.2.2.</t>
  </si>
  <si>
    <t>Социальные льготы и выплаты</t>
  </si>
  <si>
    <t>6.2.2.1.</t>
  </si>
  <si>
    <t>расходы на оплату труда и выплаты  социального характера</t>
  </si>
  <si>
    <t>6.2.2.1.1.</t>
  </si>
  <si>
    <t>6.2.2.1.2.</t>
  </si>
  <si>
    <t>признание оценочных обязательств по расходам на оплату труда и выплатам  социального характера</t>
  </si>
  <si>
    <t>6.2.2.2.</t>
  </si>
  <si>
    <t>прочие расходы на социальные нужды</t>
  </si>
  <si>
    <t>6.2.2.2.1.</t>
  </si>
  <si>
    <t>6.2.2.2.1.1.</t>
  </si>
  <si>
    <t>выплаты неработающим пенсионерам, членам семей погибших/умерших работников</t>
  </si>
  <si>
    <t>6.2.2.2.1.2.</t>
  </si>
  <si>
    <t>пособие по уходу за ребенком</t>
  </si>
  <si>
    <t>6.2.2.2.2.</t>
  </si>
  <si>
    <t>Признание оценочных обязательств по прочим расходам на социальные нужды</t>
  </si>
  <si>
    <t>6.3.</t>
  </si>
  <si>
    <t>Взносы в государственные внебюджетные фонды</t>
  </si>
  <si>
    <t>6.3.1.</t>
  </si>
  <si>
    <t>Страховые взносы</t>
  </si>
  <si>
    <t>6.3.1.1.</t>
  </si>
  <si>
    <t>Страховые взносы с фонда заработной платы, единовременных поощрительных и других выплат (кроме признанных оценочных обязательств)</t>
  </si>
  <si>
    <t>6.3.1.2.</t>
  </si>
  <si>
    <t>Признание оценочных обязательств по оплате страховых взносов (с сумм  основного и дополнительного отпуска, выплате вознаграждения по итогам работы за</t>
  </si>
  <si>
    <t>6.3.2.</t>
  </si>
  <si>
    <t>Обязательное социальное страхование от несчастных случаев на производстве и профессиональных заболеваний</t>
  </si>
  <si>
    <t>6.3.2.1.</t>
  </si>
  <si>
    <t>Обязательное социальное страхование от несчастных случаев на производстве и профессиональных заболеваний (кроме признанных оценочных обязательств)</t>
  </si>
  <si>
    <t>6.3.2.2.</t>
  </si>
  <si>
    <t>Признание оценочных обязательств по обязательному страхованию от несчастных случаев на производстве (НС) (с сумм основного и дополнительного отпуска,</t>
  </si>
  <si>
    <t>6.4.</t>
  </si>
  <si>
    <t>Амортизация</t>
  </si>
  <si>
    <t>6.4.1.</t>
  </si>
  <si>
    <t>6.4.1.1.</t>
  </si>
  <si>
    <t>Амортизация зданий, сооружений</t>
  </si>
  <si>
    <t>6.4.1.2.</t>
  </si>
  <si>
    <t>Амортизация транспортных средств</t>
  </si>
  <si>
    <t>6.4.1.3.</t>
  </si>
  <si>
    <t>Амортизаци метрологического оборудования</t>
  </si>
  <si>
    <t>6.4.1.4.</t>
  </si>
  <si>
    <t>Амортизация прочего оборудования</t>
  </si>
  <si>
    <t>6.4.1.5.</t>
  </si>
  <si>
    <t>Амортизация оргтехники</t>
  </si>
  <si>
    <t>6.4.1.6.</t>
  </si>
  <si>
    <t>Амортизация газопроводов</t>
  </si>
  <si>
    <t>6.4.1.7.</t>
  </si>
  <si>
    <t>Амортизация объектов теплоснабжения</t>
  </si>
  <si>
    <t>6.4.1.8.</t>
  </si>
  <si>
    <t>Амортизация прочих основных средств</t>
  </si>
  <si>
    <t>6.4.2.</t>
  </si>
  <si>
    <t>Амортизация нематериальных активов</t>
  </si>
  <si>
    <t>6.5.</t>
  </si>
  <si>
    <t>6.5.1.</t>
  </si>
  <si>
    <t>Аренда  основных средств</t>
  </si>
  <si>
    <t>6.5.1.1.</t>
  </si>
  <si>
    <t>Аренда  у ООО "Газпром межрегионгаз"</t>
  </si>
  <si>
    <t>6.5.1.1.1.</t>
  </si>
  <si>
    <t>Аренда  зданий и помещений</t>
  </si>
  <si>
    <t>6.5.1.1.2.</t>
  </si>
  <si>
    <t>Аренда  транспортных средств</t>
  </si>
  <si>
    <t>6.5.1.1.3.</t>
  </si>
  <si>
    <t>Аренда  метрологического оборудования</t>
  </si>
  <si>
    <t>6.5.1.1.4.</t>
  </si>
  <si>
    <t>Аренда  прочего оборудования</t>
  </si>
  <si>
    <t>6.5.1.1.5.</t>
  </si>
  <si>
    <t>Аренда  газопроводов и сооружений на них</t>
  </si>
  <si>
    <t>6.5.1.1.6.</t>
  </si>
  <si>
    <t>Аренда  земли</t>
  </si>
  <si>
    <t>6.5.1.1.7.</t>
  </si>
  <si>
    <t>Аренда  объектов теплоснабжения</t>
  </si>
  <si>
    <t>6.5.1.1.8.</t>
  </si>
  <si>
    <t>Аренда  прочих основных средств</t>
  </si>
  <si>
    <t>6.5.1.2.</t>
  </si>
  <si>
    <t>Аренда  у прочих арендодателей</t>
  </si>
  <si>
    <t>6.5.1.2.1.</t>
  </si>
  <si>
    <t>6.5.1.2.1.1.</t>
  </si>
  <si>
    <t>Аренда  зданий и помещений ГРО в рамках деятельности в системе единого оператора по транспортировке природного газа</t>
  </si>
  <si>
    <t>6.5.1.2.1.2.</t>
  </si>
  <si>
    <t>Аренда  зданий и помещений  прочих организаций</t>
  </si>
  <si>
    <t>6.5.1.2.2.</t>
  </si>
  <si>
    <t>6.5.1.2.2.1.</t>
  </si>
  <si>
    <t>Аренда  транспортных средств ГРО в рамках деятельности в системе единого оператора по транспортировке природного газа</t>
  </si>
  <si>
    <t>6.5.1.2.2.2.</t>
  </si>
  <si>
    <t>Аренда  транспортных средств  прочих организаций</t>
  </si>
  <si>
    <t>6.5.1.2.3.</t>
  </si>
  <si>
    <t>6.5.1.2.3.1.</t>
  </si>
  <si>
    <t>Аренда  метрологического оборудования ГРО в рамках деятельности в системе единого оператора по транспортировке природного газа</t>
  </si>
  <si>
    <t>6.5.1.2.3.2.</t>
  </si>
  <si>
    <t>Аренда  метрологического оборудования  прочих организаций</t>
  </si>
  <si>
    <t>6.5.1.2.4.</t>
  </si>
  <si>
    <t>6.5.1.2.4.1.</t>
  </si>
  <si>
    <t>Аренда  прочего оборудования ГРО в рамках деятельности в системе единого оператора по транспортировке природного газа</t>
  </si>
  <si>
    <t>6.5.1.2.4.2.</t>
  </si>
  <si>
    <t>Аренда  прочего оборудования  прочих организаций</t>
  </si>
  <si>
    <t>6.5.1.2.5.</t>
  </si>
  <si>
    <t>Аренда  газопроводов</t>
  </si>
  <si>
    <t>6.5.1.2.5.1.</t>
  </si>
  <si>
    <t>Аренда  газопроводов АО "Газпром газораспределение"</t>
  </si>
  <si>
    <t>6.5.1.2.5.2.</t>
  </si>
  <si>
    <t>Аренда  газопроводов ГРО в рамках деятельности в системе единого оператора по транспортировке природного газа</t>
  </si>
  <si>
    <t>6.5.1.2.5.3.</t>
  </si>
  <si>
    <t>Аренда  муниципальных газопроводов</t>
  </si>
  <si>
    <t>6.5.1.2.5.4.</t>
  </si>
  <si>
    <t>Аренда  газопроводов прочих организаций</t>
  </si>
  <si>
    <t>6.5.1.2.6.</t>
  </si>
  <si>
    <t>6.5.1.2.6.1.</t>
  </si>
  <si>
    <t>Аренда  земли ГРО в рамках деятельности в системе единого оператора по транспортировке природного газа</t>
  </si>
  <si>
    <t>6.5.1.2.6.2.</t>
  </si>
  <si>
    <t>Аренда  земли  прочих организаций</t>
  </si>
  <si>
    <t>6.5.1.2.7.</t>
  </si>
  <si>
    <t>6.5.1.2.7.1.</t>
  </si>
  <si>
    <t>Аренда  объектов теплоснабжения ГРО в рамках деятельности в системе единого оператора по транспортировке природного газа</t>
  </si>
  <si>
    <t>6.5.1.2.7.2.</t>
  </si>
  <si>
    <t>Аренда  объектов теплоснабжения АО "Газпром теплоэнерго"</t>
  </si>
  <si>
    <t>6.5.1.2.7.3.</t>
  </si>
  <si>
    <t>Аренда  муниципальных объектов теплоснабжения</t>
  </si>
  <si>
    <t>6.5.1.2.7.4.</t>
  </si>
  <si>
    <t>Аренда  объектов теплоснабжения прочих организаций</t>
  </si>
  <si>
    <t>6.5.1.2.8.</t>
  </si>
  <si>
    <t>6.5.1.2.8.1.</t>
  </si>
  <si>
    <t>Аренда  прочих основных средств ГРО в рамках деятельности в системе единого оператора по транспортировке природного газа</t>
  </si>
  <si>
    <t>6.5.1.2.8.2.</t>
  </si>
  <si>
    <t>Аренда  прочих основных средств  прочих организаций</t>
  </si>
  <si>
    <t>6.5.2.</t>
  </si>
  <si>
    <t>Лизинг  основных средств</t>
  </si>
  <si>
    <t>6.5.2.1.</t>
  </si>
  <si>
    <t>Лизинг  зданий и помещений</t>
  </si>
  <si>
    <t>6.5.2.2.</t>
  </si>
  <si>
    <t>Лизинг  транспортных средств</t>
  </si>
  <si>
    <t>6.5.2.3.</t>
  </si>
  <si>
    <t>Лизинг  метрологического оборудования</t>
  </si>
  <si>
    <t>6.5.2.4.</t>
  </si>
  <si>
    <t>Лизинг  прочего оборудования</t>
  </si>
  <si>
    <t>6.5.2.5.</t>
  </si>
  <si>
    <t>Лизинг  газопроводов и сооружений на них</t>
  </si>
  <si>
    <t>6.5.2.6.</t>
  </si>
  <si>
    <t>Лизинг  земли</t>
  </si>
  <si>
    <t>6.5.2.7.</t>
  </si>
  <si>
    <t>Лизинг  объектов теплоснабжения</t>
  </si>
  <si>
    <t>6.5.2.8.</t>
  </si>
  <si>
    <t>Лизинг  прочих основных средств</t>
  </si>
  <si>
    <t>6.5.3.</t>
  </si>
  <si>
    <t>Услуги по внедрению и сопровождению программного обеспечения</t>
  </si>
  <si>
    <t>6.5.3.1.</t>
  </si>
  <si>
    <t>Лицензии и ПО</t>
  </si>
  <si>
    <t>6.5.3.2.</t>
  </si>
  <si>
    <t>услуги по внедрению и сопровождению программного обеспечения</t>
  </si>
  <si>
    <t>6.5.3.3.</t>
  </si>
  <si>
    <t>прочие информационно-вычислительные услуги</t>
  </si>
  <si>
    <t>6.5.4.</t>
  </si>
  <si>
    <t>Налоги и иные обязательные платежи (без налога на прибыль)</t>
  </si>
  <si>
    <t>6.5.4.1.</t>
  </si>
  <si>
    <t>Расчеты по налогам</t>
  </si>
  <si>
    <t>6.5.4.1.1.</t>
  </si>
  <si>
    <t>Налог на имущество</t>
  </si>
  <si>
    <t>6.5.4.1.1.1.</t>
  </si>
  <si>
    <t>Налог на имущество (кроме сданных в аренду ОС и непроизвенных ОС)</t>
  </si>
  <si>
    <t>6.5.4.1.1.2.</t>
  </si>
  <si>
    <t>Налог на имущество по сданным в аренду ОС</t>
  </si>
  <si>
    <t>6.5.4.1.1.3.</t>
  </si>
  <si>
    <t>Налог на имущество по непроизводственным ОС</t>
  </si>
  <si>
    <t>6.5.4.1.2.</t>
  </si>
  <si>
    <t>Транспортный налог</t>
  </si>
  <si>
    <t>6.5.4.1.3.</t>
  </si>
  <si>
    <t>Земельный налог</t>
  </si>
  <si>
    <t>6.5.4.1.4.</t>
  </si>
  <si>
    <t>Прочие налоги</t>
  </si>
  <si>
    <t>6.5.4.2.</t>
  </si>
  <si>
    <t>Штрафы и пени</t>
  </si>
  <si>
    <t>6.5.4.2.1.</t>
  </si>
  <si>
    <t>Пени</t>
  </si>
  <si>
    <t>6.5.4.2.2.</t>
  </si>
  <si>
    <t>Штрафы по актам проверок</t>
  </si>
  <si>
    <t>6.5.4.3.</t>
  </si>
  <si>
    <t>Неналоговые платежи</t>
  </si>
  <si>
    <t>6.5.4.3.1.</t>
  </si>
  <si>
    <t>Таможенные платежи и сборы</t>
  </si>
  <si>
    <t>6.5.4.3.2.</t>
  </si>
  <si>
    <t>Платежи за негативное воздействие на окружающую среду</t>
  </si>
  <si>
    <t>6.5.4.3.3.</t>
  </si>
  <si>
    <t>Государственная пошлина</t>
  </si>
  <si>
    <t>6.5.4.3.4.</t>
  </si>
  <si>
    <t>Утилизационный сбор</t>
  </si>
  <si>
    <t>6.5.5.</t>
  </si>
  <si>
    <t>Текущий и капитальный ремонт</t>
  </si>
  <si>
    <t>6.5.5.1.</t>
  </si>
  <si>
    <t>Текущий ремонт</t>
  </si>
  <si>
    <t>6.5.5.1.1.</t>
  </si>
  <si>
    <t>Текущий ремонт объектов основных средств</t>
  </si>
  <si>
    <t>6.5.5.1.1.1.</t>
  </si>
  <si>
    <t>текущий ремонт зданий, помещений</t>
  </si>
  <si>
    <t>6.5.5.1.1.2.</t>
  </si>
  <si>
    <t>текущий ремонт транспортных средств</t>
  </si>
  <si>
    <t>6.5.5.1.1.3.</t>
  </si>
  <si>
    <t>текущий ремонт метрологического оборудования</t>
  </si>
  <si>
    <t>6.5.5.1.1.4.</t>
  </si>
  <si>
    <t>текущий ремонт прочего оборудования</t>
  </si>
  <si>
    <t>6.5.5.1.1.5.</t>
  </si>
  <si>
    <t>текущий ремонт газопроводов и сооружений на них</t>
  </si>
  <si>
    <t>6.5.5.1.1.6.</t>
  </si>
  <si>
    <t>текущий ремонт объектов теплоснабжения</t>
  </si>
  <si>
    <t>6.5.5.1.1.100.</t>
  </si>
  <si>
    <t>текущий ремонт прочих ОС</t>
  </si>
  <si>
    <t>6.5.5.1.2.</t>
  </si>
  <si>
    <t>Текущий ремонт прочего имущества</t>
  </si>
  <si>
    <t>6.5.5.2.</t>
  </si>
  <si>
    <t>6.5.5.2.1.</t>
  </si>
  <si>
    <t>Капитальный ремонт объектов основных средств</t>
  </si>
  <si>
    <t>6.5.5.2.1.1.</t>
  </si>
  <si>
    <t>капитальный ремонт зданий, помещений</t>
  </si>
  <si>
    <t>6.5.5.2.1.2.</t>
  </si>
  <si>
    <t>капитальный ремонт транспортных средств</t>
  </si>
  <si>
    <t>6.5.5.2.1.3.</t>
  </si>
  <si>
    <t>капитальный ремонт метрологического оборудования</t>
  </si>
  <si>
    <t>6.5.5.2.1.4.</t>
  </si>
  <si>
    <t>капитальный ремонт прочего оборудования</t>
  </si>
  <si>
    <t>6.5.5.2.1.5.</t>
  </si>
  <si>
    <t>капитальный ремонт газопроводов и сооружений на них</t>
  </si>
  <si>
    <t>6.5.5.2.1.6.</t>
  </si>
  <si>
    <t>капитальный ремонт объектов теплоснабжения</t>
  </si>
  <si>
    <t>6.5.5.2.1.100.</t>
  </si>
  <si>
    <t>капитальный ремонт прочих ОС</t>
  </si>
  <si>
    <t>6.5.5.2.2.</t>
  </si>
  <si>
    <t>Капитальный ремонт прочего имущества</t>
  </si>
  <si>
    <t>6.5.6.</t>
  </si>
  <si>
    <t>Командировочные расходы</t>
  </si>
  <si>
    <t>6.5.7.</t>
  </si>
  <si>
    <t>Подготовка кадров</t>
  </si>
  <si>
    <t>6.5.8.</t>
  </si>
  <si>
    <t>Услуги транспорта</t>
  </si>
  <si>
    <t>6.5.9.</t>
  </si>
  <si>
    <t>Услуги связи</t>
  </si>
  <si>
    <t>6.5.9.1.</t>
  </si>
  <si>
    <t>Услуги почтово -телеграфные</t>
  </si>
  <si>
    <t>6.5.9.2.</t>
  </si>
  <si>
    <t>Прочие услуги связи</t>
  </si>
  <si>
    <t>6.5.10.</t>
  </si>
  <si>
    <t>Услуги по пусконаладочным работам</t>
  </si>
  <si>
    <t>6.5.11.</t>
  </si>
  <si>
    <t>Имиджевые расходы</t>
  </si>
  <si>
    <t>6.5.12.</t>
  </si>
  <si>
    <t>Личное страхование</t>
  </si>
  <si>
    <t>6.5.13.</t>
  </si>
  <si>
    <t>Пенсионное обеспечение</t>
  </si>
  <si>
    <t>6.5.14.</t>
  </si>
  <si>
    <t>Другие расходы</t>
  </si>
  <si>
    <t>6.5.14.1.</t>
  </si>
  <si>
    <t>Расходы на охрану труда и техника безопасности</t>
  </si>
  <si>
    <t>6.5.14.2.</t>
  </si>
  <si>
    <t>Расходы по выбытию основных средств, нематериальных активов, незавершенного строительства ( в т.ч. расходы от взноса в уставной капитал ОС и по догово</t>
  </si>
  <si>
    <t>6.5.14.3.</t>
  </si>
  <si>
    <t>Проценты к уплате</t>
  </si>
  <si>
    <t>6.5.14.4.</t>
  </si>
  <si>
    <t>Расходы от выбытия финансовых вложений</t>
  </si>
  <si>
    <t>6.5.14.5.</t>
  </si>
  <si>
    <t>Стоимость дебиторской задолженности, проданной по договорам уступки права требования</t>
  </si>
  <si>
    <t>6.5.14.6.</t>
  </si>
  <si>
    <t>Списание стоимости реализованных материально-производственных запасов (в т.ч. расходы связанные с их реализацией)</t>
  </si>
  <si>
    <t>6.5.14.7.</t>
  </si>
  <si>
    <t>Расходы по продаже иностранной валюты</t>
  </si>
  <si>
    <t>6.5.14.8.</t>
  </si>
  <si>
    <t>Расходы на создание резервов, оценочных обязательств</t>
  </si>
  <si>
    <t>6.5.14.8.1.</t>
  </si>
  <si>
    <t>резервов по сомнительным долгам</t>
  </si>
  <si>
    <t>6.5.14.8.2.</t>
  </si>
  <si>
    <t>резервов под обесценение финансовых вложений</t>
  </si>
  <si>
    <t>6.5.14.8.3.</t>
  </si>
  <si>
    <t>резервов под обесценение ТМЦ</t>
  </si>
  <si>
    <t>6.5.14.8.4.</t>
  </si>
  <si>
    <t>оценочные обязательства</t>
  </si>
  <si>
    <t>6.5.14.9.</t>
  </si>
  <si>
    <t>Суммы дебиторской задолженности, списанные в связи с истечением срока исковой давности, а также суммы других долгов, нереальных к взысканию</t>
  </si>
  <si>
    <t>6.5.14.10.</t>
  </si>
  <si>
    <t>Убытки прошлых лет, признанные в отчетном году</t>
  </si>
  <si>
    <t>6.5.14.11.</t>
  </si>
  <si>
    <t>Штрафы, пени, неустойки за нарушение условий договоров</t>
  </si>
  <si>
    <t>6.5.14.12.</t>
  </si>
  <si>
    <t>Расходы, связанные с переоценкой и инвентаризацией активов</t>
  </si>
  <si>
    <t>6.5.14.13.</t>
  </si>
  <si>
    <t>Расходы, связанные с безвозмездной передачей активов (в т.ч. благотворительность и финансовая помощь)</t>
  </si>
  <si>
    <t>6.5.14.14.</t>
  </si>
  <si>
    <t>Отрицательные курсовые разницы</t>
  </si>
  <si>
    <t>6.5.14.15.</t>
  </si>
  <si>
    <t>Членские взносы</t>
  </si>
  <si>
    <t>6.5.14.16.</t>
  </si>
  <si>
    <t>Финансовая помощь на приобретение жилья</t>
  </si>
  <si>
    <t>6.5.14.17.</t>
  </si>
  <si>
    <t>Расходы на платное  обучение работников, не связанное с производственной  необходимостью; расходы на платной обучение членов работников семей</t>
  </si>
  <si>
    <t>6.5.14.18.</t>
  </si>
  <si>
    <t>Расходы на довузовскую подготовку (Газпром-классы)</t>
  </si>
  <si>
    <t>6.5.14.19.</t>
  </si>
  <si>
    <t>Расходы на взаимодействие с ВУЗами и ССУЗами</t>
  </si>
  <si>
    <t>6.5.14.20.</t>
  </si>
  <si>
    <t>Расходы на отчисления в профсоюзные организации</t>
  </si>
  <si>
    <t>6.5.14.21.</t>
  </si>
  <si>
    <t>Представительские расходы</t>
  </si>
  <si>
    <t>6.5.14.22.</t>
  </si>
  <si>
    <t>Расходы, понесенные в связи с переустройством  объектов основных средств в интересах третьих лиц  (в т.ч. перекладки газопроводов)</t>
  </si>
  <si>
    <t>6.5.14.23.</t>
  </si>
  <si>
    <t>Расходы по отключению/подключению потребителей</t>
  </si>
  <si>
    <t>6.5.14.24.</t>
  </si>
  <si>
    <t>Выплаты коллегиальному органу управления и ревизионной комиссии</t>
  </si>
  <si>
    <t>6.5.14.24.1.</t>
  </si>
  <si>
    <t>Выплаты коллегиальному органу управления</t>
  </si>
  <si>
    <t>6.5.14.24.2.</t>
  </si>
  <si>
    <t>Выплаты  ревизионной комиссии</t>
  </si>
  <si>
    <t>6.5.14.25.</t>
  </si>
  <si>
    <t>Подписка на периодические издания и приобретение литературы</t>
  </si>
  <si>
    <t>6.5.14.26.</t>
  </si>
  <si>
    <t>Расходы по  лицензиям,  не связанные с ИВУ</t>
  </si>
  <si>
    <t>6.5.14.27.</t>
  </si>
  <si>
    <t>Расходы на участие в СРО (без учета страхования)</t>
  </si>
  <si>
    <t>6.5.14.28.</t>
  </si>
  <si>
    <t>Расходы на страхование ( за исключением личного страхования)</t>
  </si>
  <si>
    <t>6.5.14.28.1.</t>
  </si>
  <si>
    <t>страхования имущества</t>
  </si>
  <si>
    <t>6.5.14.28.2.</t>
  </si>
  <si>
    <t>ОСАГО</t>
  </si>
  <si>
    <t>6.5.14.28.3.</t>
  </si>
  <si>
    <t>добровольное страхования автотранспорта</t>
  </si>
  <si>
    <t>6.5.14.28.4.</t>
  </si>
  <si>
    <t>страхование АСКУГ</t>
  </si>
  <si>
    <t>6.5.14.28.5.</t>
  </si>
  <si>
    <t>страхование гражданской ответственности при эксплуатации опасных объектов</t>
  </si>
  <si>
    <t>6.5.14.28.6.</t>
  </si>
  <si>
    <t>прочее страхование</t>
  </si>
  <si>
    <t>6.5.14.29.</t>
  </si>
  <si>
    <t>6.5.14.29.1.</t>
  </si>
  <si>
    <t>Агентское вознаграждение</t>
  </si>
  <si>
    <t>6.5.14.29.1.1.</t>
  </si>
  <si>
    <t>услуги сторонних организаций по сбору денежных средств с населения</t>
  </si>
  <si>
    <t>6.5.14.29.1.2.</t>
  </si>
  <si>
    <t>прочие услуги агента</t>
  </si>
  <si>
    <t>6.5.14.29.2.</t>
  </si>
  <si>
    <t>Аудиторские услуги</t>
  </si>
  <si>
    <t>6.5.14.29.3.</t>
  </si>
  <si>
    <t>Комиссионные сборы по посредническим договорам</t>
  </si>
  <si>
    <t>6.5.14.29.4.</t>
  </si>
  <si>
    <t>Консультационные услуги</t>
  </si>
  <si>
    <t>6.5.14.29.5.</t>
  </si>
  <si>
    <t>Нотариальные и юридические услуги</t>
  </si>
  <si>
    <t>6.5.14.29.6.</t>
  </si>
  <si>
    <t>Оформление в собственность земли, других ОС</t>
  </si>
  <si>
    <t>6.5.14.29.7.</t>
  </si>
  <si>
    <t>Услуги банков (за исключением услуг по сбору денежных средств с населенияя)</t>
  </si>
  <si>
    <t>6.5.14.29.8.</t>
  </si>
  <si>
    <t>Услуги в области ГО и защиты от ЧС</t>
  </si>
  <si>
    <t>6.5.14.29.9.</t>
  </si>
  <si>
    <t>Услуги на пожарную безопасность</t>
  </si>
  <si>
    <t>6.5.14.29.10.</t>
  </si>
  <si>
    <t>Услуги на природоохранную деятельность</t>
  </si>
  <si>
    <t>6.5.14.29.11.</t>
  </si>
  <si>
    <t>Услуги на промышленную безопасность</t>
  </si>
  <si>
    <t>6.5.14.29.12.</t>
  </si>
  <si>
    <t>Услуги охраны</t>
  </si>
  <si>
    <t>6.5.14.29.13.</t>
  </si>
  <si>
    <t>Услуги  по диагностированию газораспределительных сетей</t>
  </si>
  <si>
    <t>6.5.14.29.14.</t>
  </si>
  <si>
    <t>Услуги  по диагностированию тепловых сетей</t>
  </si>
  <si>
    <t>6.5.14.29.15.</t>
  </si>
  <si>
    <t>Услуги по поверке контрольно-измерительных приборов</t>
  </si>
  <si>
    <t>6.5.14.29.16.</t>
  </si>
  <si>
    <t>Услуги сторонних организаций по доставке квитанций (извещений) абонентам</t>
  </si>
  <si>
    <t>6.5.14.29.17.</t>
  </si>
  <si>
    <t>Услуги субподряда по ПИР (за исключением расходов на СМР собственных ОС)</t>
  </si>
  <si>
    <t>6.5.14.29.18.</t>
  </si>
  <si>
    <t>Услуги субподряда по СМР (за исключением расходов на СМР собственных ОС)</t>
  </si>
  <si>
    <t>6.5.14.29.19.</t>
  </si>
  <si>
    <t>Услуги по техническому обслуживанию</t>
  </si>
  <si>
    <t>6.5.14.29.19.1.</t>
  </si>
  <si>
    <t>Услуги по техническому обслуживанию метрологического оборудования</t>
  </si>
  <si>
    <t>6.5.14.29.19.2.</t>
  </si>
  <si>
    <t>Услуги по техническому обслуживанию сетей в рамках деятельности в системе единого оператора по транспортировке природного газа</t>
  </si>
  <si>
    <t>6.5.14.29.19.3.</t>
  </si>
  <si>
    <t>Услуги по техническому обслуживанию сетей  и газовоого оборудования</t>
  </si>
  <si>
    <t>6.5.14.29.19.4.</t>
  </si>
  <si>
    <t>Услуги по техническому обслуживанию и содержанию автотранспорта</t>
  </si>
  <si>
    <t>6.5.14.29.19.5.</t>
  </si>
  <si>
    <t>Услуги по техническому обслуживанию объектов теплоснабжения</t>
  </si>
  <si>
    <t>6.5.14.29.19.6.</t>
  </si>
  <si>
    <t>Услуги по техническому обслуживанию прочего оборудования</t>
  </si>
  <si>
    <t>6.5.14.29.20.</t>
  </si>
  <si>
    <t>Услуги по предоставлению справки о составе семьи</t>
  </si>
  <si>
    <t>6.5.14.29.21.</t>
  </si>
  <si>
    <t>Прочие услуги сторонних организаций</t>
  </si>
  <si>
    <t>6.5.14.100.</t>
  </si>
  <si>
    <t>Иные расходы</t>
  </si>
  <si>
    <t>7.</t>
  </si>
  <si>
    <t>Прибыль (убыток) от продаж</t>
  </si>
  <si>
    <t>8.</t>
  </si>
  <si>
    <t>8.1.</t>
  </si>
  <si>
    <t>Доходы от сдачи имущества в аренду и субаренду (кроме газопроводов и газового оборудования)</t>
  </si>
  <si>
    <t>8.2.</t>
  </si>
  <si>
    <t>Доходы от сдачи имущества в лизинг (кроме газопроводов и газового оборудования)</t>
  </si>
  <si>
    <t>8.3.</t>
  </si>
  <si>
    <t>Доходы от участия в ДЗО и других организациях</t>
  </si>
  <si>
    <t>8.4.</t>
  </si>
  <si>
    <t>Проценты к получению (в т.ч. в рамках кэш-пуллинга, депозитов и пр.)</t>
  </si>
  <si>
    <t>8.4.1.</t>
  </si>
  <si>
    <t>в т.ч.  по выданным займам и кредитам,</t>
  </si>
  <si>
    <t>8.4.2.</t>
  </si>
  <si>
    <t>в т.ч.  по депозитам</t>
  </si>
  <si>
    <t>8.4.3.</t>
  </si>
  <si>
    <t>в т.ч.  в рамках кэш-пуллинга</t>
  </si>
  <si>
    <t>8.5.</t>
  </si>
  <si>
    <t>Доходы от выбытия основных средств, нематериальных активов и иных активов</t>
  </si>
  <si>
    <t>8.6.</t>
  </si>
  <si>
    <t>Доходы от выбытия финансовых вложений</t>
  </si>
  <si>
    <t>8.7.</t>
  </si>
  <si>
    <t>Доходы от продажи дебиторской задолженности по договорам уступки права требования</t>
  </si>
  <si>
    <t>8.8.</t>
  </si>
  <si>
    <t>Доходы от продажи материально-производственных запасов</t>
  </si>
  <si>
    <t>8.9.</t>
  </si>
  <si>
    <t>Доходы от продажи иностранной валюты</t>
  </si>
  <si>
    <t>8.11.</t>
  </si>
  <si>
    <t>Суммы восстановленных резервов и оценочных обязательств</t>
  </si>
  <si>
    <t>8.11.1.</t>
  </si>
  <si>
    <t>8.11.2.</t>
  </si>
  <si>
    <t>8.11.3.</t>
  </si>
  <si>
    <t>8.11.4.</t>
  </si>
  <si>
    <t>оценочных обязательств</t>
  </si>
  <si>
    <t>8.12.</t>
  </si>
  <si>
    <t>Компенсации из бюджета мер социальной поддержки населения</t>
  </si>
  <si>
    <t>8.13.</t>
  </si>
  <si>
    <t>Возмещение убытков от реализации продукции, товаров, услуг по цене ниже себестоимости</t>
  </si>
  <si>
    <t>8.14.</t>
  </si>
  <si>
    <t>Прибыли прошлых лет, выявленные в отчетном году</t>
  </si>
  <si>
    <t>8.15.</t>
  </si>
  <si>
    <t>Штрафы, пени, неустойки за нарушение условий договоров полученные</t>
  </si>
  <si>
    <t>8.16.</t>
  </si>
  <si>
    <t>Доходы, связанные с безвозмездным получением активов</t>
  </si>
  <si>
    <t>8.17.</t>
  </si>
  <si>
    <t>Суммы кредиторской задолженности, списанные в связи с  истечением срока исковой давности</t>
  </si>
  <si>
    <t>8.18.</t>
  </si>
  <si>
    <t>Возврат безнадежных долгов</t>
  </si>
  <si>
    <t>8.19.</t>
  </si>
  <si>
    <t>Положительные курсовые разницы</t>
  </si>
  <si>
    <t>8.20.</t>
  </si>
  <si>
    <t>Возмещение госпошлины</t>
  </si>
  <si>
    <t>8.21.</t>
  </si>
  <si>
    <t>Доходы от отключения/подключения потребителей</t>
  </si>
  <si>
    <t>8.22.</t>
  </si>
  <si>
    <t>Доходы от дооценки активов, от принятия к учету активов, выявленные при инвентаризации</t>
  </si>
  <si>
    <t>8.30.</t>
  </si>
  <si>
    <t>Благотворительность</t>
  </si>
  <si>
    <t>8.29.2.</t>
  </si>
  <si>
    <t>в т.ч. по договорам (соглашениям), исполнение которых  не требует увеличение стоимости основного средства (либо связано с его ликвидацией)</t>
  </si>
  <si>
    <t>8.29.1.</t>
  </si>
  <si>
    <t>в т.ч. по договорам (соглашениям), исполнение которых требует увеличение стоимости основного средства (либо создание основного средства)</t>
  </si>
  <si>
    <t>8.29.</t>
  </si>
  <si>
    <t>Доходы в виде сумм компенсации убытков (ущерба) в связи с переустройством  объектов основных средств в интересах третьих лиц  (в т.ч. компенсации убыт</t>
  </si>
  <si>
    <t>8.31.</t>
  </si>
  <si>
    <t>Доходы от оказания услуг по организации зимнего и летнего отдыха, санаторно-курортного лечения и прочих услуг, предоставляемых на объектах соц. сферы</t>
  </si>
  <si>
    <t>8.32.</t>
  </si>
  <si>
    <t>9.</t>
  </si>
  <si>
    <t>9.1.</t>
  </si>
  <si>
    <t>9.1.1.</t>
  </si>
  <si>
    <t>9.1.1.1.</t>
  </si>
  <si>
    <t>Расходы, связанные с приобретением (закупкой) газа</t>
  </si>
  <si>
    <t>9.1.1.1.1.</t>
  </si>
  <si>
    <t>Расходы на приобретение (закупку) природного газа, добытого ПАО "Газпром" и аффилированными лицами (кроме приобретенного на ОТГ)</t>
  </si>
  <si>
    <t>9.1.1.1.2.</t>
  </si>
  <si>
    <t>Расходы на приобретение (закупку) природного газа, добытого независимыми производителями (кроме приобретенного на ОТГ)</t>
  </si>
  <si>
    <t>9.1.1.1.3.</t>
  </si>
  <si>
    <t>Расходы на приобретение (закупку) природного газа, добытого ПАО "Газпром" и организациями, являющимися аффилированными лицами  ПАО "Газпром", на ОТГ</t>
  </si>
  <si>
    <t>9.1.1.1.4.</t>
  </si>
  <si>
    <t>Расходы на закупку природного газа, добытого независимыми производителями, приобретенного на ОТГ</t>
  </si>
  <si>
    <t>9.1.1.1.5.</t>
  </si>
  <si>
    <t>Расход от применения калорийности</t>
  </si>
  <si>
    <t>9.1.1.1.5.1.</t>
  </si>
  <si>
    <t>Расходы от применения калорийности при приобретении (закупке) природного газа, добытого ПАО "Газпром" и аффилированными лицами (кроме приобретенного н</t>
  </si>
  <si>
    <t>9.1.1.1.5.2.</t>
  </si>
  <si>
    <t>Расходы от применения калорийности при приобретении (закупке)  природного газа, добытого независимыми производителями (кроме приобретенного на ОТГ)</t>
  </si>
  <si>
    <t>9.1.1.1.5.3.</t>
  </si>
  <si>
    <t>Расходы от применения калорийности при приобретении (закупке) природного газа, добытого ПАО "Газпром" и организациями, являющимися аффилированными лиц</t>
  </si>
  <si>
    <t>9.1.1.1.5.4.</t>
  </si>
  <si>
    <t>Расходы от применения калорийности при приобретении (закупке) природного газа, добытого независимыми производителями, приобретенного на ОТГ</t>
  </si>
  <si>
    <t>9.1.1.1.6.</t>
  </si>
  <si>
    <t>Расход от применения повышающих коэффициентов</t>
  </si>
  <si>
    <t>9.1.1.1.6.1.</t>
  </si>
  <si>
    <t>Расходы от применения повышающих коэффициентов при приобретении (закупке) природного газа, добытого ПАО "Газпром" и аффилированными лицами (кроме прио</t>
  </si>
  <si>
    <t>9.1.1.1.6.2.</t>
  </si>
  <si>
    <t>Расходы от применения повышающих коэффициентов при приобретении (закупке)  природного газа, добытого независимыми производителями (кроме приобретенног</t>
  </si>
  <si>
    <t>9.1.1.1.6.3.</t>
  </si>
  <si>
    <t>Расходы от применения повышающих коэффициентов при приобретении (закупке) природного газа, добытого ПАО "Газпром" и организациями, являющимися аффилир</t>
  </si>
  <si>
    <t>9.1.1.1.6.4.</t>
  </si>
  <si>
    <t>Расходы от применения повышающих коэффициентов при приобретении (закупке) природного газа, добытого независимыми производителями, приобретенного на ОТ</t>
  </si>
  <si>
    <t>9.1.1.1.7.</t>
  </si>
  <si>
    <t>Расходы на приобретение (закупку) сжиженного газа (по оптовой цене, включая трансп. расходы)</t>
  </si>
  <si>
    <t>9.1.1.1.7.1.</t>
  </si>
  <si>
    <t>Расходы на приобретение (закупку) сжиженного газа (по оптовой цене, включая трансп. расходы), балансовый</t>
  </si>
  <si>
    <t>9.1.1.1.7.2.</t>
  </si>
  <si>
    <t>Расходы на приобретение (закупку) сжиженного газа (по оптовой цене, включая трансп. расходы), коммерческий</t>
  </si>
  <si>
    <t>9.1.1.2.</t>
  </si>
  <si>
    <t>9.1.2.</t>
  </si>
  <si>
    <t>9.1.2.1.</t>
  </si>
  <si>
    <t>9.1.2.1.1.</t>
  </si>
  <si>
    <t>расходы по транспортировке природного газа  (при реализации газа кроме населения, ТСО, бюджетных потребителей)</t>
  </si>
  <si>
    <t>9.1.2.1.2.</t>
  </si>
  <si>
    <t>расходы по транспортировке природного газа  (при реализации газа ТСО, бюджетным потребителям)</t>
  </si>
  <si>
    <t>9.1.2.1.3.</t>
  </si>
  <si>
    <t>расходы по транспортировке природного газа  населению</t>
  </si>
  <si>
    <t>9.1.2.1.4.</t>
  </si>
  <si>
    <t>9.1.2.1.5.</t>
  </si>
  <si>
    <t>расходы по транспортировке транзитных потоков</t>
  </si>
  <si>
    <t>9.1.2.2.</t>
  </si>
  <si>
    <t>9.1.2.2.1.</t>
  </si>
  <si>
    <t>9.1.2.2.2.</t>
  </si>
  <si>
    <t>9.1.3.</t>
  </si>
  <si>
    <t>9.1.3.1.</t>
  </si>
  <si>
    <t>9.1.3.1.1.</t>
  </si>
  <si>
    <t>9.1.3.1.2.</t>
  </si>
  <si>
    <t>9.1.3.1.3.</t>
  </si>
  <si>
    <t>9.1.3.2.</t>
  </si>
  <si>
    <t>9.1.3.2.1.</t>
  </si>
  <si>
    <t>9.1.3.2.2.</t>
  </si>
  <si>
    <t>9.1.3.2.3.</t>
  </si>
  <si>
    <t>9.1.3.3.</t>
  </si>
  <si>
    <t>9.1.3.4.</t>
  </si>
  <si>
    <t>9.1.4.</t>
  </si>
  <si>
    <t>9.1.4.1.</t>
  </si>
  <si>
    <t>9.1.4.2.</t>
  </si>
  <si>
    <t>9.1.4.3.</t>
  </si>
  <si>
    <t>9.1.4.4.</t>
  </si>
  <si>
    <t>9.1.4.5.</t>
  </si>
  <si>
    <t>9.1.4.6.</t>
  </si>
  <si>
    <t>9.1.4.7.</t>
  </si>
  <si>
    <t>9.1.4.8.</t>
  </si>
  <si>
    <t>9.1.5.</t>
  </si>
  <si>
    <t>9.1.5.1.</t>
  </si>
  <si>
    <t>9.1.5.1.1.</t>
  </si>
  <si>
    <t>9.1.5.1.2.</t>
  </si>
  <si>
    <t>9.1.5.1.3.</t>
  </si>
  <si>
    <t>9.1.5.1.4.</t>
  </si>
  <si>
    <t>9.1.5.2.</t>
  </si>
  <si>
    <t>9.1.5.2.1.</t>
  </si>
  <si>
    <t>9.1.5.2.2.</t>
  </si>
  <si>
    <t>9.1.5.2.3.</t>
  </si>
  <si>
    <t>9.1.5.2.4.</t>
  </si>
  <si>
    <t>9.1.5.2.10.</t>
  </si>
  <si>
    <t>9.1.3.1.10.</t>
  </si>
  <si>
    <t>9.1.3.2.10.</t>
  </si>
  <si>
    <t>9.2.</t>
  </si>
  <si>
    <t>9.2.1.</t>
  </si>
  <si>
    <t>9.2.1.1.</t>
  </si>
  <si>
    <t>9.2.1.2.</t>
  </si>
  <si>
    <t>9.2.2.</t>
  </si>
  <si>
    <t>9.2.2.1.</t>
  </si>
  <si>
    <t>9.2.2.1.1.</t>
  </si>
  <si>
    <t>9.2.2.1.2.</t>
  </si>
  <si>
    <t>9.2.2.2.</t>
  </si>
  <si>
    <t>9.2.2.2.1.</t>
  </si>
  <si>
    <t>9.2.2.2.1.1.</t>
  </si>
  <si>
    <t>9.2.2.2.1.2.</t>
  </si>
  <si>
    <t>9.2.2.2.2.</t>
  </si>
  <si>
    <t>9.3.</t>
  </si>
  <si>
    <t>9.3.1.</t>
  </si>
  <si>
    <t>9.3.1.1.</t>
  </si>
  <si>
    <t>9.3.1.2.</t>
  </si>
  <si>
    <t>9.3.2.</t>
  </si>
  <si>
    <t>9.3.2.1.</t>
  </si>
  <si>
    <t>9.3.2.2.</t>
  </si>
  <si>
    <t>9.4.</t>
  </si>
  <si>
    <t>9.4.1.</t>
  </si>
  <si>
    <t>9.4.1.1.</t>
  </si>
  <si>
    <t>9.4.1.2.</t>
  </si>
  <si>
    <t>9.4.1.3.</t>
  </si>
  <si>
    <t>9.4.1.4.</t>
  </si>
  <si>
    <t>9.4.1.5.</t>
  </si>
  <si>
    <t>9.4.1.6.</t>
  </si>
  <si>
    <t>9.4.1.7.</t>
  </si>
  <si>
    <t>9.4.1.8.</t>
  </si>
  <si>
    <t>9.4.2.</t>
  </si>
  <si>
    <t>9.5.</t>
  </si>
  <si>
    <t>9.5.3.2.</t>
  </si>
  <si>
    <t>9.5.1.2.32.</t>
  </si>
  <si>
    <t>9.5.1.</t>
  </si>
  <si>
    <t>9.5.1.1.</t>
  </si>
  <si>
    <t>9.5.1.1.1.</t>
  </si>
  <si>
    <t>9.5.1.1.2.</t>
  </si>
  <si>
    <t>9.5.1.1.3.</t>
  </si>
  <si>
    <t>9.5.1.1.4.</t>
  </si>
  <si>
    <t>9.5.1.1.5.</t>
  </si>
  <si>
    <t>9.5.1.1.6.</t>
  </si>
  <si>
    <t>9.5.1.1.7.</t>
  </si>
  <si>
    <t>9.5.1.1.8.</t>
  </si>
  <si>
    <t>9.5.1.2.</t>
  </si>
  <si>
    <t>9.5.1.2.1.</t>
  </si>
  <si>
    <t>9.5.1.2.1.1.</t>
  </si>
  <si>
    <t>9.5.1.2.1.2.</t>
  </si>
  <si>
    <t>9.5.1.2.2.</t>
  </si>
  <si>
    <t>9.5.1.2.2.1.</t>
  </si>
  <si>
    <t>9.5.1.2.2.2.</t>
  </si>
  <si>
    <t>9.5.1.2.3.</t>
  </si>
  <si>
    <t>9.5.1.2.3.1.</t>
  </si>
  <si>
    <t>9.5.1.2.4.</t>
  </si>
  <si>
    <t>9.5.1.2.4.1.</t>
  </si>
  <si>
    <t>9.5.1.2.4.2.</t>
  </si>
  <si>
    <t>9.5.1.2.5.</t>
  </si>
  <si>
    <t>9.5.1.2.5.1.</t>
  </si>
  <si>
    <t>9.5.1.2.5.2.</t>
  </si>
  <si>
    <t>9.5.1.2.5.3.</t>
  </si>
  <si>
    <t>9.5.1.2.5.4.</t>
  </si>
  <si>
    <t>9.5.1.2.6.</t>
  </si>
  <si>
    <t>9.5.1.2.6.1.</t>
  </si>
  <si>
    <t>9.5.1.2.6.2.</t>
  </si>
  <si>
    <t>9.5.1.2.7.</t>
  </si>
  <si>
    <t>9.5.1.2.7.1.</t>
  </si>
  <si>
    <t>9.5.1.2.7.2.</t>
  </si>
  <si>
    <t>9.5.1.2.7.3.</t>
  </si>
  <si>
    <t>9.5.1.2.7.4.</t>
  </si>
  <si>
    <t>9.5.1.2.8.</t>
  </si>
  <si>
    <t>9.5.1.2.8.1.</t>
  </si>
  <si>
    <t>9.5.1.2.8.2.</t>
  </si>
  <si>
    <t>9.5.2.</t>
  </si>
  <si>
    <t>9.5.2.1.</t>
  </si>
  <si>
    <t>9.5.2.2.</t>
  </si>
  <si>
    <t>9.5.2.3.</t>
  </si>
  <si>
    <t>9.5.2.4.</t>
  </si>
  <si>
    <t>9.5.2.5.</t>
  </si>
  <si>
    <t>9.5.2.6.</t>
  </si>
  <si>
    <t>9.5.2.7.</t>
  </si>
  <si>
    <t>9.5.2.8.</t>
  </si>
  <si>
    <t>9.5.3.</t>
  </si>
  <si>
    <t>9.5.3.1.</t>
  </si>
  <si>
    <t>9.5.4.</t>
  </si>
  <si>
    <t>9.5.4.1.</t>
  </si>
  <si>
    <t>9.5.4.1.1.</t>
  </si>
  <si>
    <t>9.5.4.1.1.1.</t>
  </si>
  <si>
    <t>9.5.4.1.1.2.</t>
  </si>
  <si>
    <t>9.5.4.1.1.3.</t>
  </si>
  <si>
    <t>9.5.4.1.2.</t>
  </si>
  <si>
    <t>9.5.4.1.3.</t>
  </si>
  <si>
    <t>9.5.4.1.4.</t>
  </si>
  <si>
    <t>9.5.4.2.</t>
  </si>
  <si>
    <t>9.5.4.2.1.</t>
  </si>
  <si>
    <t>9.5.4.2.2.</t>
  </si>
  <si>
    <t>9.5.4.3.</t>
  </si>
  <si>
    <t>9.5.4.3.1.</t>
  </si>
  <si>
    <t>9.5.4.3.2.</t>
  </si>
  <si>
    <t>9.5.4.3.3.</t>
  </si>
  <si>
    <t>9.5.4.3.4.</t>
  </si>
  <si>
    <t>9.5.5.</t>
  </si>
  <si>
    <t>9.5.5.1.</t>
  </si>
  <si>
    <t>9.5.5.1.1.</t>
  </si>
  <si>
    <t>9.5.5.1.1.1.</t>
  </si>
  <si>
    <t>9.5.5.1.1.2.</t>
  </si>
  <si>
    <t>9.5.5.1.1.3.</t>
  </si>
  <si>
    <t>9.5.5.1.1.4.</t>
  </si>
  <si>
    <t>9.5.5.1.1.5.</t>
  </si>
  <si>
    <t>9.5.5.1.1.6.</t>
  </si>
  <si>
    <t>9.5.5.1.1.100.</t>
  </si>
  <si>
    <t>9.5.5.1.2.</t>
  </si>
  <si>
    <t>9.5.5.2.</t>
  </si>
  <si>
    <t>9.5.5.2.1.</t>
  </si>
  <si>
    <t>9.5.5.2.1.1.</t>
  </si>
  <si>
    <t>9.5.5.2.1.2.</t>
  </si>
  <si>
    <t>9.5.5.2.1.3.</t>
  </si>
  <si>
    <t>9.5.5.2.1.4.</t>
  </si>
  <si>
    <t>9.5.5.2.1.5.</t>
  </si>
  <si>
    <t>9.5.5.2.1.6.</t>
  </si>
  <si>
    <t>9.5.5.2.1.100.</t>
  </si>
  <si>
    <t>9.5.5.2.2.</t>
  </si>
  <si>
    <t>9.5.6.</t>
  </si>
  <si>
    <t>9.5.7.</t>
  </si>
  <si>
    <t>9.5.8.</t>
  </si>
  <si>
    <t>9.5.9.</t>
  </si>
  <si>
    <t>9.5.9.1.</t>
  </si>
  <si>
    <t>9.5.9.2.</t>
  </si>
  <si>
    <t>9.5.10.</t>
  </si>
  <si>
    <t>9.5.11.</t>
  </si>
  <si>
    <t>9.5.12.</t>
  </si>
  <si>
    <t>9.5.13.</t>
  </si>
  <si>
    <t>9.5.14.</t>
  </si>
  <si>
    <t>9.5.14.1.</t>
  </si>
  <si>
    <t>9.5.14.2.</t>
  </si>
  <si>
    <t>9.5.14.3.</t>
  </si>
  <si>
    <t>9.5.14.4.</t>
  </si>
  <si>
    <t>9.5.14.5.</t>
  </si>
  <si>
    <t>9.5.14.6.</t>
  </si>
  <si>
    <t>9.5.14.7.</t>
  </si>
  <si>
    <t>9.5.14.8.</t>
  </si>
  <si>
    <t>9.5.14.8.1.</t>
  </si>
  <si>
    <t>9.5.14.8.2.</t>
  </si>
  <si>
    <t>9.5.14.8.3.</t>
  </si>
  <si>
    <t>9.5.14.8.4.</t>
  </si>
  <si>
    <t>9.5.14.9.</t>
  </si>
  <si>
    <t>9.5.14.10.</t>
  </si>
  <si>
    <t>9.5.14.11.</t>
  </si>
  <si>
    <t>9.5.14.12.</t>
  </si>
  <si>
    <t>9.5.14.13.</t>
  </si>
  <si>
    <t>9.5.14.14.</t>
  </si>
  <si>
    <t>9.5.14.15.</t>
  </si>
  <si>
    <t>9.5.14.16.</t>
  </si>
  <si>
    <t>9.5.14.17.</t>
  </si>
  <si>
    <t>9.5.14.18.</t>
  </si>
  <si>
    <t>9.5.14.19.</t>
  </si>
  <si>
    <t>9.5.14.20.</t>
  </si>
  <si>
    <t>9.5.14.21.</t>
  </si>
  <si>
    <t>9.5.14.22.</t>
  </si>
  <si>
    <t>9.5.14.23.</t>
  </si>
  <si>
    <t>9.5.14.24.</t>
  </si>
  <si>
    <t>9.5.14.24.1.</t>
  </si>
  <si>
    <t>9.5.14.24.2.</t>
  </si>
  <si>
    <t>9.5.14.25.</t>
  </si>
  <si>
    <t>9.5.14.26.</t>
  </si>
  <si>
    <t>9.5.14.27.</t>
  </si>
  <si>
    <t>9.5.14.28.</t>
  </si>
  <si>
    <t>9.5.14.28.1.</t>
  </si>
  <si>
    <t>9.5.14.28.2.</t>
  </si>
  <si>
    <t>9.5.14.28.3.</t>
  </si>
  <si>
    <t>9.5.14.28.4.</t>
  </si>
  <si>
    <t>9.5.14.28.5.</t>
  </si>
  <si>
    <t>9.5.14.28.6.</t>
  </si>
  <si>
    <t>9.5.14.29.</t>
  </si>
  <si>
    <t>9.5.14.29.1.</t>
  </si>
  <si>
    <t>9.5.14.29.1.1.</t>
  </si>
  <si>
    <t>9.5.14.29.1.2.</t>
  </si>
  <si>
    <t>9.5.14.29.2.</t>
  </si>
  <si>
    <t>9.5.14.29.3.</t>
  </si>
  <si>
    <t>9.5.14.29.4.</t>
  </si>
  <si>
    <t>9.5.14.29.5.</t>
  </si>
  <si>
    <t>9.5.14.29.6.</t>
  </si>
  <si>
    <t>9.5.14.29.7.</t>
  </si>
  <si>
    <t>9.5.14.29.8.</t>
  </si>
  <si>
    <t>9.5.14.29.9.</t>
  </si>
  <si>
    <t>9.5.14.29.10.</t>
  </si>
  <si>
    <t>9.5.14.29.11.</t>
  </si>
  <si>
    <t>9.5.14.29.12.</t>
  </si>
  <si>
    <t>9.5.14.29.13.</t>
  </si>
  <si>
    <t>9.5.14.29.14.</t>
  </si>
  <si>
    <t>9.5.14.29.15.</t>
  </si>
  <si>
    <t>9.5.14.29.16.</t>
  </si>
  <si>
    <t>9.5.14.29.17.</t>
  </si>
  <si>
    <t>9.5.14.29.18.</t>
  </si>
  <si>
    <t>9.5.14.29.19.</t>
  </si>
  <si>
    <t>9.5.14.29.19.1.</t>
  </si>
  <si>
    <t>9.5.14.29.19.2.</t>
  </si>
  <si>
    <t>9.5.14.29.19.3.</t>
  </si>
  <si>
    <t>9.5.14.29.19.4.</t>
  </si>
  <si>
    <t>9.5.14.29.19.5.</t>
  </si>
  <si>
    <t>9.5.14.29.19.6.</t>
  </si>
  <si>
    <t>9.5.14.29.20.</t>
  </si>
  <si>
    <t>9.5.14.29.21.</t>
  </si>
  <si>
    <t>9.5.14.100.</t>
  </si>
  <si>
    <t>10.</t>
  </si>
  <si>
    <t>Прибыль (убыток) до налогообложения</t>
  </si>
  <si>
    <t>11.</t>
  </si>
  <si>
    <t>11.1.</t>
  </si>
  <si>
    <t>в т.ч. постоянные налоговые обязательства (активы)</t>
  </si>
  <si>
    <t>12.</t>
  </si>
  <si>
    <t>Налоговые разницы</t>
  </si>
  <si>
    <t>13.</t>
  </si>
  <si>
    <t>Прочие (в т.ч. налоги, штрафы и пени по налогу на прибыль и пр.)</t>
  </si>
  <si>
    <t>13.1.</t>
  </si>
  <si>
    <t>прибыль  в части специальной надбавки к тарифу на транспортировку</t>
  </si>
  <si>
    <t>14.</t>
  </si>
  <si>
    <t>Чистая прибыль (убыток)</t>
  </si>
  <si>
    <t>14.1.</t>
  </si>
  <si>
    <t>в т.ч. прибыль (убыток) в рамках деятельности по оказанию услуг по технологическому присоединению</t>
  </si>
  <si>
    <t>15.</t>
  </si>
  <si>
    <t>Чистая прибыль (убыток) за вычетом прибыли от оказания услуг по технологическому присоединению</t>
  </si>
  <si>
    <t>23.03.2020 13:15:51 Кабардаева Алла Хасиновна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</si>
</sst>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/>
    <xf numFmtId="49" fontId="4" fillId="0" borderId="1" xfId="1" applyNumberFormat="1" applyFont="1" applyBorder="1"/>
    <xf numFmtId="0" fontId="2" fillId="0" borderId="1" xfId="1" applyFont="1" applyBorder="1" applyAlignment="1">
      <alignment wrapText="1"/>
    </xf>
    <xf numFmtId="0" fontId="4" fillId="0" borderId="1" xfId="1" applyFont="1" applyBorder="1"/>
    <xf numFmtId="0" fontId="4" fillId="0" borderId="2" xfId="1" applyFont="1" applyFill="1" applyBorder="1"/>
    <xf numFmtId="0" fontId="6" fillId="0" borderId="0" xfId="1" applyFont="1" applyBorder="1" applyAlignment="1"/>
    <xf numFmtId="0" fontId="5" fillId="0" borderId="0" xfId="1" applyFont="1" applyBorder="1" applyAlignment="1">
      <alignment vertical="top"/>
    </xf>
    <xf numFmtId="0" fontId="1" fillId="0" borderId="0" xfId="1" applyAlignment="1">
      <alignment horizontal="center"/>
    </xf>
    <xf numFmtId="2" fontId="1" fillId="0" borderId="0" xfId="1" applyNumberFormat="1"/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vertical="top" wrapText="1" indent="3"/>
    </xf>
    <xf numFmtId="164" fontId="9" fillId="0" borderId="1" xfId="0" applyNumberFormat="1" applyFont="1" applyBorder="1" applyAlignment="1">
      <alignment horizontal="right" vertical="top"/>
    </xf>
    <xf numFmtId="165" fontId="9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vertical="top" wrapText="1" indent="6"/>
    </xf>
    <xf numFmtId="0" fontId="9" fillId="0" borderId="1" xfId="0" applyNumberFormat="1" applyFont="1" applyBorder="1" applyAlignment="1">
      <alignment vertical="top" wrapText="1" indent="9"/>
    </xf>
    <xf numFmtId="0" fontId="9" fillId="0" borderId="1" xfId="0" applyNumberFormat="1" applyFont="1" applyBorder="1" applyAlignment="1">
      <alignment vertical="top" wrapText="1" indent="12"/>
    </xf>
    <xf numFmtId="0" fontId="9" fillId="0" borderId="1" xfId="0" applyNumberFormat="1" applyFont="1" applyBorder="1" applyAlignment="1">
      <alignment vertical="top" wrapText="1" indent="15"/>
    </xf>
    <xf numFmtId="165" fontId="9" fillId="0" borderId="1" xfId="0" applyNumberFormat="1" applyFont="1" applyFill="1" applyBorder="1" applyAlignment="1">
      <alignment horizontal="right" vertical="top"/>
    </xf>
    <xf numFmtId="164" fontId="9" fillId="2" borderId="1" xfId="0" applyNumberFormat="1" applyFont="1" applyFill="1" applyBorder="1" applyAlignment="1">
      <alignment horizontal="right" vertical="top"/>
    </xf>
    <xf numFmtId="0" fontId="9" fillId="3" borderId="1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vertical="top" wrapText="1" indent="3"/>
    </xf>
    <xf numFmtId="0" fontId="9" fillId="3" borderId="1" xfId="0" applyNumberFormat="1" applyFont="1" applyFill="1" applyBorder="1" applyAlignment="1">
      <alignment vertical="top" wrapText="1" indent="6"/>
    </xf>
    <xf numFmtId="0" fontId="9" fillId="2" borderId="1" xfId="0" applyNumberFormat="1" applyFont="1" applyFill="1" applyBorder="1" applyAlignment="1">
      <alignment vertical="top"/>
    </xf>
    <xf numFmtId="0" fontId="10" fillId="0" borderId="1" xfId="0" applyNumberFormat="1" applyFont="1" applyBorder="1" applyAlignment="1">
      <alignment vertical="top"/>
    </xf>
    <xf numFmtId="49" fontId="4" fillId="0" borderId="4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 vertical="top"/>
    </xf>
    <xf numFmtId="0" fontId="9" fillId="0" borderId="5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4" fillId="0" borderId="0" xfId="1" applyFont="1" applyBorder="1" applyAlignment="1"/>
    <xf numFmtId="0" fontId="2" fillId="0" borderId="0" xfId="1" applyFont="1" applyBorder="1" applyAlignment="1">
      <alignment vertical="top"/>
    </xf>
    <xf numFmtId="0" fontId="2" fillId="0" borderId="0" xfId="1" applyFont="1"/>
    <xf numFmtId="0" fontId="12" fillId="0" borderId="0" xfId="0" applyFont="1"/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opLeftCell="A55" workbookViewId="0">
      <selection activeCell="F68" sqref="F68"/>
    </sheetView>
  </sheetViews>
  <sheetFormatPr defaultRowHeight="15" x14ac:dyDescent="0.25"/>
  <cols>
    <col min="1" max="1" width="9.42578125" customWidth="1"/>
    <col min="2" max="2" width="61.140625" customWidth="1"/>
    <col min="3" max="3" width="15.5703125" customWidth="1"/>
    <col min="4" max="4" width="22.42578125" customWidth="1"/>
  </cols>
  <sheetData>
    <row r="1" spans="1:10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48" customHeight="1" x14ac:dyDescent="0.25">
      <c r="A2" s="1"/>
      <c r="B2" s="1"/>
      <c r="C2" s="46" t="s">
        <v>134</v>
      </c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5" spans="1:107" x14ac:dyDescent="0.25">
      <c r="A5" s="47" t="s">
        <v>0</v>
      </c>
      <c r="B5" s="47"/>
      <c r="C5" s="47"/>
      <c r="D5" s="4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x14ac:dyDescent="0.25">
      <c r="A6" s="1"/>
      <c r="B6" s="8" t="s">
        <v>1</v>
      </c>
      <c r="C6" s="18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6"/>
      <c r="BO6" s="6"/>
      <c r="BP6" s="6"/>
      <c r="BQ6" s="5"/>
      <c r="BR6" s="3"/>
      <c r="BS6" s="3"/>
      <c r="BT6" s="2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x14ac:dyDescent="0.25">
      <c r="A7" s="1"/>
      <c r="B7" s="7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x14ac:dyDescent="0.25">
      <c r="A8" s="48" t="s">
        <v>4</v>
      </c>
      <c r="B8" s="48"/>
      <c r="C8" s="48"/>
      <c r="D8" s="4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x14ac:dyDescent="0.25">
      <c r="A9" s="48" t="s">
        <v>5</v>
      </c>
      <c r="B9" s="48"/>
      <c r="C9" s="48"/>
      <c r="D9" s="4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x14ac:dyDescent="0.25">
      <c r="A10" s="49" t="s">
        <v>6</v>
      </c>
      <c r="B10" s="49"/>
      <c r="C10" s="49"/>
      <c r="D10" s="4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2" spans="1:107" ht="25.5" x14ac:dyDescent="0.25">
      <c r="A12" s="9" t="s">
        <v>7</v>
      </c>
      <c r="B12" s="9" t="s">
        <v>8</v>
      </c>
      <c r="C12" s="10" t="s">
        <v>9</v>
      </c>
      <c r="D12" s="10" t="s">
        <v>10</v>
      </c>
      <c r="E12" s="1"/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26.25" x14ac:dyDescent="0.25">
      <c r="A13" s="14">
        <v>1</v>
      </c>
      <c r="B13" s="22" t="s">
        <v>11</v>
      </c>
      <c r="C13" s="23" t="s">
        <v>12</v>
      </c>
      <c r="D13" s="23">
        <v>576835.68000000005</v>
      </c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x14ac:dyDescent="0.25">
      <c r="A14" s="14" t="s">
        <v>13</v>
      </c>
      <c r="B14" s="16" t="s">
        <v>14</v>
      </c>
      <c r="C14" s="12" t="s">
        <v>12</v>
      </c>
      <c r="D14" s="12">
        <v>260974.53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x14ac:dyDescent="0.25">
      <c r="A15" s="14" t="s">
        <v>15</v>
      </c>
      <c r="B15" s="16" t="s">
        <v>16</v>
      </c>
      <c r="C15" s="12" t="s">
        <v>12</v>
      </c>
      <c r="D15" s="12">
        <v>78728.37</v>
      </c>
      <c r="E15" s="1"/>
      <c r="F15" s="1"/>
    </row>
    <row r="16" spans="1:107" x14ac:dyDescent="0.25">
      <c r="A16" s="14" t="s">
        <v>17</v>
      </c>
      <c r="B16" s="16" t="s">
        <v>18</v>
      </c>
      <c r="C16" s="12" t="s">
        <v>12</v>
      </c>
      <c r="D16" s="12">
        <v>55463.219999999994</v>
      </c>
      <c r="E16" s="1"/>
      <c r="F16" s="1"/>
    </row>
    <row r="17" spans="1:6" x14ac:dyDescent="0.25">
      <c r="A17" s="13" t="s">
        <v>19</v>
      </c>
      <c r="B17" s="11" t="s">
        <v>20</v>
      </c>
      <c r="C17" s="12" t="s">
        <v>12</v>
      </c>
      <c r="D17" s="12">
        <v>29813.15</v>
      </c>
      <c r="E17" s="1"/>
      <c r="F17" s="1"/>
    </row>
    <row r="18" spans="1:6" x14ac:dyDescent="0.25">
      <c r="A18" s="13" t="s">
        <v>21</v>
      </c>
      <c r="B18" s="11" t="s">
        <v>22</v>
      </c>
      <c r="C18" s="12" t="s">
        <v>12</v>
      </c>
      <c r="D18" s="12">
        <v>3549.78</v>
      </c>
      <c r="E18" s="1"/>
      <c r="F18" s="1"/>
    </row>
    <row r="19" spans="1:6" x14ac:dyDescent="0.25">
      <c r="A19" s="13" t="s">
        <v>23</v>
      </c>
      <c r="B19" s="11" t="s">
        <v>24</v>
      </c>
      <c r="C19" s="12" t="s">
        <v>12</v>
      </c>
      <c r="D19" s="12">
        <v>20570.689999999999</v>
      </c>
      <c r="E19" s="1"/>
      <c r="F19" s="1"/>
    </row>
    <row r="20" spans="1:6" x14ac:dyDescent="0.25">
      <c r="A20" s="13" t="s">
        <v>25</v>
      </c>
      <c r="B20" s="11" t="s">
        <v>26</v>
      </c>
      <c r="C20" s="12" t="s">
        <v>12</v>
      </c>
      <c r="D20" s="12">
        <v>1529.6</v>
      </c>
      <c r="E20" s="1"/>
      <c r="F20" s="1"/>
    </row>
    <row r="21" spans="1:6" x14ac:dyDescent="0.25">
      <c r="A21" s="14" t="s">
        <v>27</v>
      </c>
      <c r="B21" s="16" t="s">
        <v>28</v>
      </c>
      <c r="C21" s="12" t="s">
        <v>12</v>
      </c>
      <c r="D21" s="12">
        <v>71337.2</v>
      </c>
      <c r="E21" s="1"/>
      <c r="F21" s="1"/>
    </row>
    <row r="22" spans="1:6" x14ac:dyDescent="0.25">
      <c r="A22" s="14" t="s">
        <v>29</v>
      </c>
      <c r="B22" s="16" t="s">
        <v>30</v>
      </c>
      <c r="C22" s="12" t="s">
        <v>12</v>
      </c>
      <c r="D22" s="12">
        <v>110332.36</v>
      </c>
      <c r="E22" s="21"/>
      <c r="F22" s="21"/>
    </row>
    <row r="23" spans="1:6" x14ac:dyDescent="0.25">
      <c r="A23" s="14" t="s">
        <v>31</v>
      </c>
      <c r="B23" s="17" t="s">
        <v>32</v>
      </c>
      <c r="C23" s="12" t="s">
        <v>12</v>
      </c>
      <c r="D23" s="12">
        <v>59896.55</v>
      </c>
      <c r="E23" s="1"/>
      <c r="F23" s="21"/>
    </row>
    <row r="24" spans="1:6" x14ac:dyDescent="0.25">
      <c r="A24" s="13" t="s">
        <v>33</v>
      </c>
      <c r="B24" s="11" t="s">
        <v>34</v>
      </c>
      <c r="C24" s="12" t="s">
        <v>12</v>
      </c>
      <c r="D24" s="12">
        <v>0</v>
      </c>
      <c r="E24" s="1"/>
      <c r="F24" s="1"/>
    </row>
    <row r="25" spans="1:6" x14ac:dyDescent="0.25">
      <c r="A25" s="13" t="s">
        <v>35</v>
      </c>
      <c r="B25" s="11" t="s">
        <v>36</v>
      </c>
      <c r="C25" s="12" t="s">
        <v>12</v>
      </c>
      <c r="D25" s="12">
        <v>56055.44</v>
      </c>
      <c r="E25" s="1"/>
      <c r="F25" s="1"/>
    </row>
    <row r="26" spans="1:6" ht="26.25" x14ac:dyDescent="0.25">
      <c r="A26" s="13" t="s">
        <v>37</v>
      </c>
      <c r="B26" s="15" t="s">
        <v>38</v>
      </c>
      <c r="C26" s="12" t="s">
        <v>12</v>
      </c>
      <c r="D26" s="12">
        <v>1901.63</v>
      </c>
      <c r="E26" s="1"/>
      <c r="F26" s="1"/>
    </row>
    <row r="27" spans="1:6" x14ac:dyDescent="0.25">
      <c r="A27" s="13" t="s">
        <v>39</v>
      </c>
      <c r="B27" s="11" t="s">
        <v>40</v>
      </c>
      <c r="C27" s="12" t="s">
        <v>12</v>
      </c>
      <c r="D27" s="12">
        <v>1939.48</v>
      </c>
      <c r="E27" s="1"/>
      <c r="F27" s="1"/>
    </row>
    <row r="28" spans="1:6" x14ac:dyDescent="0.25">
      <c r="A28" s="14" t="s">
        <v>41</v>
      </c>
      <c r="B28" s="16" t="s">
        <v>42</v>
      </c>
      <c r="C28" s="12" t="s">
        <v>12</v>
      </c>
      <c r="D28" s="12">
        <v>1572.94</v>
      </c>
      <c r="E28" s="1"/>
      <c r="F28" s="1"/>
    </row>
    <row r="29" spans="1:6" ht="26.25" x14ac:dyDescent="0.25">
      <c r="A29" s="13" t="s">
        <v>43</v>
      </c>
      <c r="B29" s="15" t="s">
        <v>44</v>
      </c>
      <c r="C29" s="12" t="s">
        <v>12</v>
      </c>
      <c r="D29" s="12">
        <v>142.49</v>
      </c>
      <c r="E29" s="1"/>
      <c r="F29" s="1"/>
    </row>
    <row r="30" spans="1:6" x14ac:dyDescent="0.25">
      <c r="A30" s="13" t="s">
        <v>45</v>
      </c>
      <c r="B30" s="11" t="s">
        <v>46</v>
      </c>
      <c r="C30" s="12" t="s">
        <v>12</v>
      </c>
      <c r="D30" s="12">
        <v>1430.45</v>
      </c>
      <c r="E30" s="1"/>
      <c r="F30" s="1"/>
    </row>
    <row r="31" spans="1:6" x14ac:dyDescent="0.25">
      <c r="A31" s="14" t="s">
        <v>47</v>
      </c>
      <c r="B31" s="16" t="s">
        <v>48</v>
      </c>
      <c r="C31" s="12" t="s">
        <v>12</v>
      </c>
      <c r="D31" s="12">
        <v>25568.26</v>
      </c>
    </row>
    <row r="32" spans="1:6" x14ac:dyDescent="0.25">
      <c r="A32" s="13" t="s">
        <v>49</v>
      </c>
      <c r="B32" s="11" t="s">
        <v>50</v>
      </c>
      <c r="C32" s="12" t="s">
        <v>12</v>
      </c>
      <c r="D32" s="12">
        <v>23703.37</v>
      </c>
    </row>
    <row r="33" spans="1:4" x14ac:dyDescent="0.25">
      <c r="A33" s="13" t="s">
        <v>51</v>
      </c>
      <c r="B33" s="11" t="s">
        <v>52</v>
      </c>
      <c r="C33" s="12" t="s">
        <v>12</v>
      </c>
      <c r="D33" s="12">
        <v>388.36</v>
      </c>
    </row>
    <row r="34" spans="1:4" x14ac:dyDescent="0.25">
      <c r="A34" s="13" t="s">
        <v>53</v>
      </c>
      <c r="B34" s="11" t="s">
        <v>54</v>
      </c>
      <c r="C34" s="12" t="s">
        <v>12</v>
      </c>
      <c r="D34" s="12">
        <v>296.8</v>
      </c>
    </row>
    <row r="35" spans="1:4" x14ac:dyDescent="0.25">
      <c r="A35" s="13" t="s">
        <v>55</v>
      </c>
      <c r="B35" s="11" t="s">
        <v>56</v>
      </c>
      <c r="C35" s="12" t="s">
        <v>12</v>
      </c>
      <c r="D35" s="12">
        <v>1179.73</v>
      </c>
    </row>
    <row r="36" spans="1:4" x14ac:dyDescent="0.25">
      <c r="A36" s="14" t="s">
        <v>57</v>
      </c>
      <c r="B36" s="16" t="s">
        <v>58</v>
      </c>
      <c r="C36" s="12" t="s">
        <v>12</v>
      </c>
      <c r="D36" s="12">
        <v>14650.32</v>
      </c>
    </row>
    <row r="37" spans="1:4" x14ac:dyDescent="0.25">
      <c r="A37" s="13" t="s">
        <v>59</v>
      </c>
      <c r="B37" s="11" t="s">
        <v>60</v>
      </c>
      <c r="C37" s="12" t="s">
        <v>12</v>
      </c>
      <c r="D37" s="12">
        <v>611.98350000000005</v>
      </c>
    </row>
    <row r="38" spans="1:4" x14ac:dyDescent="0.25">
      <c r="A38" s="13" t="s">
        <v>61</v>
      </c>
      <c r="B38" s="11" t="s">
        <v>62</v>
      </c>
      <c r="C38" s="12" t="s">
        <v>12</v>
      </c>
      <c r="D38" s="12">
        <v>1602.22</v>
      </c>
    </row>
    <row r="39" spans="1:4" x14ac:dyDescent="0.25">
      <c r="A39" s="13" t="s">
        <v>63</v>
      </c>
      <c r="B39" s="11" t="s">
        <v>64</v>
      </c>
      <c r="C39" s="12" t="s">
        <v>12</v>
      </c>
      <c r="D39" s="12">
        <v>615.49</v>
      </c>
    </row>
    <row r="40" spans="1:4" x14ac:dyDescent="0.25">
      <c r="A40" s="13" t="s">
        <v>65</v>
      </c>
      <c r="B40" s="11" t="s">
        <v>66</v>
      </c>
      <c r="C40" s="12" t="s">
        <v>12</v>
      </c>
      <c r="D40" s="12">
        <v>514.33000000000004</v>
      </c>
    </row>
    <row r="41" spans="1:4" x14ac:dyDescent="0.25">
      <c r="A41" s="13" t="s">
        <v>67</v>
      </c>
      <c r="B41" s="11" t="s">
        <v>68</v>
      </c>
      <c r="C41" s="12" t="s">
        <v>12</v>
      </c>
      <c r="D41" s="12">
        <v>11306.3</v>
      </c>
    </row>
    <row r="42" spans="1:4" x14ac:dyDescent="0.25">
      <c r="A42" s="13" t="s">
        <v>69</v>
      </c>
      <c r="B42" s="11" t="s">
        <v>70</v>
      </c>
      <c r="C42" s="12" t="s">
        <v>12</v>
      </c>
      <c r="D42" s="12">
        <v>231.36</v>
      </c>
    </row>
    <row r="43" spans="1:4" ht="39" x14ac:dyDescent="0.25">
      <c r="A43" s="13" t="s">
        <v>71</v>
      </c>
      <c r="B43" s="15" t="s">
        <v>72</v>
      </c>
      <c r="C43" s="12" t="s">
        <v>12</v>
      </c>
      <c r="D43" s="12">
        <v>843.15</v>
      </c>
    </row>
    <row r="44" spans="1:4" x14ac:dyDescent="0.25">
      <c r="A44" s="13" t="s">
        <v>73</v>
      </c>
      <c r="B44" s="11" t="s">
        <v>74</v>
      </c>
      <c r="C44" s="12" t="s">
        <v>12</v>
      </c>
      <c r="D44" s="12">
        <v>3203.9</v>
      </c>
    </row>
    <row r="45" spans="1:4" x14ac:dyDescent="0.25">
      <c r="A45" s="13" t="s">
        <v>75</v>
      </c>
      <c r="B45" s="11" t="s">
        <v>26</v>
      </c>
      <c r="C45" s="12" t="s">
        <v>12</v>
      </c>
      <c r="D45" s="12">
        <v>7027.89</v>
      </c>
    </row>
    <row r="46" spans="1:4" x14ac:dyDescent="0.25">
      <c r="A46" s="14" t="s">
        <v>76</v>
      </c>
      <c r="B46" s="16" t="s">
        <v>77</v>
      </c>
      <c r="C46" s="12" t="s">
        <v>12</v>
      </c>
      <c r="D46" s="12">
        <v>2904.94</v>
      </c>
    </row>
    <row r="47" spans="1:4" x14ac:dyDescent="0.25">
      <c r="A47" s="14" t="s">
        <v>78</v>
      </c>
      <c r="B47" s="16" t="s">
        <v>79</v>
      </c>
      <c r="C47" s="12" t="s">
        <v>12</v>
      </c>
      <c r="D47" s="12">
        <v>5739.35</v>
      </c>
    </row>
    <row r="48" spans="1:4" x14ac:dyDescent="0.25">
      <c r="A48" s="13" t="s">
        <v>80</v>
      </c>
      <c r="B48" s="11" t="s">
        <v>81</v>
      </c>
      <c r="C48" s="12" t="s">
        <v>12</v>
      </c>
      <c r="D48" s="12">
        <v>1010.65</v>
      </c>
    </row>
    <row r="49" spans="1:4" x14ac:dyDescent="0.25">
      <c r="A49" s="13" t="s">
        <v>82</v>
      </c>
      <c r="B49" s="11" t="s">
        <v>83</v>
      </c>
      <c r="C49" s="12" t="s">
        <v>12</v>
      </c>
      <c r="D49" s="12">
        <v>2439.63</v>
      </c>
    </row>
    <row r="50" spans="1:4" x14ac:dyDescent="0.25">
      <c r="A50" s="13" t="s">
        <v>84</v>
      </c>
      <c r="B50" s="11" t="s">
        <v>85</v>
      </c>
      <c r="C50" s="12" t="s">
        <v>12</v>
      </c>
      <c r="D50" s="12">
        <v>994.81</v>
      </c>
    </row>
    <row r="51" spans="1:4" x14ac:dyDescent="0.25">
      <c r="A51" s="13" t="s">
        <v>86</v>
      </c>
      <c r="B51" s="11" t="s">
        <v>87</v>
      </c>
      <c r="C51" s="12" t="s">
        <v>12</v>
      </c>
      <c r="D51" s="12">
        <v>0</v>
      </c>
    </row>
    <row r="52" spans="1:4" x14ac:dyDescent="0.25">
      <c r="A52" s="13" t="s">
        <v>88</v>
      </c>
      <c r="B52" s="11" t="s">
        <v>89</v>
      </c>
      <c r="C52" s="12" t="s">
        <v>12</v>
      </c>
      <c r="D52" s="12">
        <v>15.14</v>
      </c>
    </row>
    <row r="53" spans="1:4" x14ac:dyDescent="0.25">
      <c r="A53" s="13" t="s">
        <v>90</v>
      </c>
      <c r="B53" s="11" t="s">
        <v>26</v>
      </c>
      <c r="C53" s="12" t="s">
        <v>12</v>
      </c>
      <c r="D53" s="12">
        <v>1279.1199999999999</v>
      </c>
    </row>
    <row r="54" spans="1:4" x14ac:dyDescent="0.25">
      <c r="A54" s="14" t="s">
        <v>91</v>
      </c>
      <c r="B54" s="16" t="s">
        <v>92</v>
      </c>
      <c r="C54" s="12" t="s">
        <v>12</v>
      </c>
      <c r="D54" s="12">
        <v>2037.92</v>
      </c>
    </row>
    <row r="55" spans="1:4" x14ac:dyDescent="0.25">
      <c r="A55" s="14" t="s">
        <v>93</v>
      </c>
      <c r="B55" s="16" t="s">
        <v>94</v>
      </c>
      <c r="C55" s="12" t="s">
        <v>12</v>
      </c>
      <c r="D55" s="12">
        <v>14512.18</v>
      </c>
    </row>
    <row r="56" spans="1:4" x14ac:dyDescent="0.25">
      <c r="A56" s="13" t="s">
        <v>95</v>
      </c>
      <c r="B56" s="11" t="s">
        <v>96</v>
      </c>
      <c r="C56" s="12" t="s">
        <v>12</v>
      </c>
      <c r="D56" s="12">
        <v>151.06</v>
      </c>
    </row>
    <row r="57" spans="1:4" x14ac:dyDescent="0.25">
      <c r="A57" s="13" t="s">
        <v>97</v>
      </c>
      <c r="B57" s="11" t="s">
        <v>98</v>
      </c>
      <c r="C57" s="12" t="s">
        <v>12</v>
      </c>
      <c r="D57" s="12">
        <v>0</v>
      </c>
    </row>
    <row r="58" spans="1:4" x14ac:dyDescent="0.25">
      <c r="A58" s="13" t="s">
        <v>99</v>
      </c>
      <c r="B58" s="11" t="s">
        <v>100</v>
      </c>
      <c r="C58" s="12" t="s">
        <v>12</v>
      </c>
      <c r="D58" s="12">
        <v>1136.69</v>
      </c>
    </row>
    <row r="59" spans="1:4" x14ac:dyDescent="0.25">
      <c r="A59" s="13" t="s">
        <v>101</v>
      </c>
      <c r="B59" s="11" t="s">
        <v>102</v>
      </c>
      <c r="C59" s="12" t="s">
        <v>12</v>
      </c>
      <c r="D59" s="12">
        <v>0</v>
      </c>
    </row>
    <row r="60" spans="1:4" x14ac:dyDescent="0.25">
      <c r="A60" s="13" t="s">
        <v>103</v>
      </c>
      <c r="B60" s="11" t="s">
        <v>104</v>
      </c>
      <c r="C60" s="12" t="s">
        <v>12</v>
      </c>
      <c r="D60" s="12">
        <v>13224.43</v>
      </c>
    </row>
    <row r="61" spans="1:4" x14ac:dyDescent="0.25">
      <c r="A61" s="14" t="s">
        <v>105</v>
      </c>
      <c r="B61" s="16" t="s">
        <v>106</v>
      </c>
      <c r="C61" s="12" t="s">
        <v>12</v>
      </c>
      <c r="D61" s="12">
        <v>0</v>
      </c>
    </row>
    <row r="62" spans="1:4" x14ac:dyDescent="0.25">
      <c r="A62" s="13" t="s">
        <v>107</v>
      </c>
      <c r="B62" s="16" t="s">
        <v>108</v>
      </c>
      <c r="C62" s="12" t="s">
        <v>12</v>
      </c>
      <c r="D62" s="12">
        <v>0</v>
      </c>
    </row>
    <row r="63" spans="1:4" x14ac:dyDescent="0.25">
      <c r="A63" s="13" t="s">
        <v>109</v>
      </c>
      <c r="B63" s="11" t="s">
        <v>110</v>
      </c>
      <c r="C63" s="12" t="s">
        <v>12</v>
      </c>
      <c r="D63" s="12">
        <v>0</v>
      </c>
    </row>
    <row r="64" spans="1:4" x14ac:dyDescent="0.25">
      <c r="A64" s="13" t="s">
        <v>111</v>
      </c>
      <c r="B64" s="11" t="s">
        <v>112</v>
      </c>
      <c r="C64" s="12" t="s">
        <v>12</v>
      </c>
      <c r="D64" s="12">
        <v>0</v>
      </c>
    </row>
    <row r="65" spans="1:4" x14ac:dyDescent="0.25">
      <c r="A65" s="13" t="s">
        <v>113</v>
      </c>
      <c r="B65" s="11" t="s">
        <v>114</v>
      </c>
      <c r="C65" s="12" t="s">
        <v>12</v>
      </c>
      <c r="D65" s="12">
        <v>0</v>
      </c>
    </row>
    <row r="66" spans="1:4" ht="39" x14ac:dyDescent="0.25">
      <c r="A66" s="13" t="s">
        <v>115</v>
      </c>
      <c r="B66" s="15" t="s">
        <v>116</v>
      </c>
      <c r="C66" s="12" t="s">
        <v>12</v>
      </c>
      <c r="D66" s="12">
        <v>0</v>
      </c>
    </row>
    <row r="67" spans="1:4" x14ac:dyDescent="0.25">
      <c r="A67" s="14" t="s">
        <v>117</v>
      </c>
      <c r="B67" s="16" t="s">
        <v>118</v>
      </c>
      <c r="C67" s="12" t="s">
        <v>12</v>
      </c>
      <c r="D67" s="12">
        <v>284.17</v>
      </c>
    </row>
    <row r="68" spans="1:4" x14ac:dyDescent="0.25">
      <c r="A68" s="14" t="s">
        <v>119</v>
      </c>
      <c r="B68" s="16" t="s">
        <v>120</v>
      </c>
      <c r="C68" s="12" t="s">
        <v>12</v>
      </c>
      <c r="D68" s="12">
        <v>589594.11</v>
      </c>
    </row>
    <row r="69" spans="1:4" x14ac:dyDescent="0.25">
      <c r="A69" s="44" t="s">
        <v>121</v>
      </c>
      <c r="B69" s="45"/>
      <c r="C69" s="45"/>
      <c r="D69" s="45"/>
    </row>
    <row r="70" spans="1:4" x14ac:dyDescent="0.25">
      <c r="A70" s="13" t="s">
        <v>122</v>
      </c>
      <c r="B70" s="11" t="s">
        <v>123</v>
      </c>
      <c r="C70" s="12" t="s">
        <v>124</v>
      </c>
      <c r="D70" s="12">
        <v>707.68</v>
      </c>
    </row>
    <row r="71" spans="1:4" x14ac:dyDescent="0.25">
      <c r="A71" s="13" t="s">
        <v>125</v>
      </c>
      <c r="B71" s="11" t="s">
        <v>126</v>
      </c>
      <c r="C71" s="12" t="s">
        <v>127</v>
      </c>
      <c r="D71" s="12">
        <v>3442.6</v>
      </c>
    </row>
    <row r="72" spans="1:4" x14ac:dyDescent="0.25">
      <c r="A72" s="13" t="s">
        <v>128</v>
      </c>
      <c r="B72" s="11" t="s">
        <v>129</v>
      </c>
      <c r="C72" s="12" t="s">
        <v>130</v>
      </c>
      <c r="D72" s="12">
        <v>209</v>
      </c>
    </row>
    <row r="73" spans="1:4" x14ac:dyDescent="0.25">
      <c r="A73" s="13" t="s">
        <v>131</v>
      </c>
      <c r="B73" s="11" t="s">
        <v>132</v>
      </c>
      <c r="C73" s="12" t="s">
        <v>133</v>
      </c>
      <c r="D73" s="12">
        <v>22.79</v>
      </c>
    </row>
    <row r="74" spans="1:4" x14ac:dyDescent="0.25">
      <c r="A74" s="1"/>
      <c r="B74" s="1"/>
      <c r="C74" s="1"/>
      <c r="D74" s="1"/>
    </row>
  </sheetData>
  <mergeCells count="6">
    <mergeCell ref="A69:D69"/>
    <mergeCell ref="C2:D2"/>
    <mergeCell ref="A5:D5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tabSelected="1" workbookViewId="0">
      <selection activeCell="C83" sqref="C83"/>
    </sheetView>
  </sheetViews>
  <sheetFormatPr defaultRowHeight="15" x14ac:dyDescent="0.25"/>
  <cols>
    <col min="1" max="1" width="9.42578125" customWidth="1"/>
    <col min="2" max="2" width="61.140625" customWidth="1"/>
    <col min="3" max="3" width="15.5703125" customWidth="1"/>
    <col min="4" max="4" width="22.42578125" style="62" customWidth="1"/>
  </cols>
  <sheetData>
    <row r="1" spans="1:105" x14ac:dyDescent="0.25">
      <c r="A1" s="1"/>
      <c r="B1" s="1"/>
      <c r="C1" s="1"/>
      <c r="D1" s="6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57" customHeight="1" x14ac:dyDescent="0.25">
      <c r="A2" s="1"/>
      <c r="B2" s="1"/>
      <c r="C2" s="46" t="s">
        <v>134</v>
      </c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x14ac:dyDescent="0.25">
      <c r="A3" s="1"/>
      <c r="B3" s="1"/>
      <c r="C3" s="1"/>
      <c r="D3" s="6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5" spans="1:105" x14ac:dyDescent="0.25">
      <c r="A5" s="47" t="s">
        <v>0</v>
      </c>
      <c r="B5" s="47"/>
      <c r="C5" s="47"/>
      <c r="D5" s="4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</row>
    <row r="6" spans="1:105" x14ac:dyDescent="0.25">
      <c r="A6" s="1"/>
      <c r="B6" s="8" t="s">
        <v>1</v>
      </c>
      <c r="C6" s="18" t="s">
        <v>135</v>
      </c>
      <c r="D6" s="59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6"/>
      <c r="BM6" s="6"/>
      <c r="BN6" s="6"/>
      <c r="BO6" s="24"/>
      <c r="BP6" s="3"/>
      <c r="BQ6" s="3"/>
      <c r="BR6" s="2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x14ac:dyDescent="0.25">
      <c r="A7" s="1"/>
      <c r="B7" s="25" t="s">
        <v>3</v>
      </c>
      <c r="C7" s="19"/>
      <c r="D7" s="6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x14ac:dyDescent="0.25">
      <c r="A8" s="48" t="s">
        <v>4</v>
      </c>
      <c r="B8" s="48"/>
      <c r="C8" s="48"/>
      <c r="D8" s="4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x14ac:dyDescent="0.25">
      <c r="A9" s="48" t="s">
        <v>5</v>
      </c>
      <c r="B9" s="48"/>
      <c r="C9" s="48"/>
      <c r="D9" s="4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x14ac:dyDescent="0.25">
      <c r="A10" s="49" t="s">
        <v>6</v>
      </c>
      <c r="B10" s="49"/>
      <c r="C10" s="49"/>
      <c r="D10" s="4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2" spans="1:105" ht="25.5" x14ac:dyDescent="0.25">
      <c r="A12" s="9" t="s">
        <v>7</v>
      </c>
      <c r="B12" s="9" t="s">
        <v>8</v>
      </c>
      <c r="C12" s="10" t="s">
        <v>9</v>
      </c>
      <c r="D12" s="10" t="s">
        <v>10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ht="26.25" x14ac:dyDescent="0.25">
      <c r="A13" s="14">
        <v>1</v>
      </c>
      <c r="B13" s="22" t="s">
        <v>11</v>
      </c>
      <c r="C13" s="23" t="s">
        <v>12</v>
      </c>
      <c r="D13" s="23">
        <f>D14+D15+D16+D21+D22</f>
        <v>584508.71399999992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x14ac:dyDescent="0.25">
      <c r="A14" s="14" t="s">
        <v>13</v>
      </c>
      <c r="B14" s="16" t="s">
        <v>14</v>
      </c>
      <c r="C14" s="12" t="s">
        <v>12</v>
      </c>
      <c r="D14" s="12">
        <v>245080.81599999999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x14ac:dyDescent="0.25">
      <c r="A15" s="14" t="s">
        <v>15</v>
      </c>
      <c r="B15" s="16" t="s">
        <v>16</v>
      </c>
      <c r="C15" s="12" t="s">
        <v>12</v>
      </c>
      <c r="D15" s="12">
        <v>73620.862999999998</v>
      </c>
    </row>
    <row r="16" spans="1:105" x14ac:dyDescent="0.25">
      <c r="A16" s="14" t="s">
        <v>17</v>
      </c>
      <c r="B16" s="16" t="s">
        <v>18</v>
      </c>
      <c r="C16" s="12" t="s">
        <v>12</v>
      </c>
      <c r="D16" s="12">
        <f>SUM(D17:D20)</f>
        <v>60286.925999999999</v>
      </c>
    </row>
    <row r="17" spans="1:4" x14ac:dyDescent="0.25">
      <c r="A17" s="13" t="s">
        <v>19</v>
      </c>
      <c r="B17" s="11" t="s">
        <v>20</v>
      </c>
      <c r="C17" s="12" t="s">
        <v>12</v>
      </c>
      <c r="D17" s="12">
        <v>31913.466</v>
      </c>
    </row>
    <row r="18" spans="1:4" x14ac:dyDescent="0.25">
      <c r="A18" s="13" t="s">
        <v>21</v>
      </c>
      <c r="B18" s="11" t="s">
        <v>22</v>
      </c>
      <c r="C18" s="12" t="s">
        <v>12</v>
      </c>
      <c r="D18" s="12">
        <f>107.914+2644.262</f>
        <v>2752.1760000000004</v>
      </c>
    </row>
    <row r="19" spans="1:4" x14ac:dyDescent="0.25">
      <c r="A19" s="13" t="s">
        <v>23</v>
      </c>
      <c r="B19" s="11" t="s">
        <v>24</v>
      </c>
      <c r="C19" s="12" t="s">
        <v>12</v>
      </c>
      <c r="D19" s="12">
        <v>21822.066999999999</v>
      </c>
    </row>
    <row r="20" spans="1:4" x14ac:dyDescent="0.25">
      <c r="A20" s="13" t="s">
        <v>25</v>
      </c>
      <c r="B20" s="11" t="s">
        <v>26</v>
      </c>
      <c r="C20" s="12" t="s">
        <v>12</v>
      </c>
      <c r="D20" s="12">
        <f>3799.217</f>
        <v>3799.2170000000001</v>
      </c>
    </row>
    <row r="21" spans="1:4" x14ac:dyDescent="0.25">
      <c r="A21" s="14" t="s">
        <v>27</v>
      </c>
      <c r="B21" s="16" t="s">
        <v>28</v>
      </c>
      <c r="C21" s="12" t="s">
        <v>12</v>
      </c>
      <c r="D21" s="12">
        <v>89029.032999999996</v>
      </c>
    </row>
    <row r="22" spans="1:4" x14ac:dyDescent="0.25">
      <c r="A22" s="14" t="s">
        <v>29</v>
      </c>
      <c r="B22" s="16" t="s">
        <v>30</v>
      </c>
      <c r="C22" s="12" t="s">
        <v>12</v>
      </c>
      <c r="D22" s="12">
        <f>D23+D28+D31+D36+D46+D47</f>
        <v>116491.07599999999</v>
      </c>
    </row>
    <row r="23" spans="1:4" x14ac:dyDescent="0.25">
      <c r="A23" s="14" t="s">
        <v>31</v>
      </c>
      <c r="B23" s="17" t="s">
        <v>32</v>
      </c>
      <c r="C23" s="12" t="s">
        <v>12</v>
      </c>
      <c r="D23" s="12">
        <f>SUM(D24:D27)</f>
        <v>42788.554999999993</v>
      </c>
    </row>
    <row r="24" spans="1:4" x14ac:dyDescent="0.25">
      <c r="A24" s="13" t="s">
        <v>33</v>
      </c>
      <c r="B24" s="11" t="s">
        <v>34</v>
      </c>
      <c r="C24" s="12" t="s">
        <v>12</v>
      </c>
      <c r="D24" s="12">
        <v>0</v>
      </c>
    </row>
    <row r="25" spans="1:4" x14ac:dyDescent="0.25">
      <c r="A25" s="13" t="s">
        <v>35</v>
      </c>
      <c r="B25" s="11" t="s">
        <v>36</v>
      </c>
      <c r="C25" s="12" t="s">
        <v>12</v>
      </c>
      <c r="D25" s="12">
        <v>40661.807999999997</v>
      </c>
    </row>
    <row r="26" spans="1:4" ht="26.25" x14ac:dyDescent="0.25">
      <c r="A26" s="13" t="s">
        <v>37</v>
      </c>
      <c r="B26" s="15" t="s">
        <v>38</v>
      </c>
      <c r="C26" s="12" t="s">
        <v>12</v>
      </c>
      <c r="D26" s="12">
        <v>2004.06</v>
      </c>
    </row>
    <row r="27" spans="1:4" x14ac:dyDescent="0.25">
      <c r="A27" s="13" t="s">
        <v>39</v>
      </c>
      <c r="B27" s="11" t="s">
        <v>40</v>
      </c>
      <c r="C27" s="12" t="s">
        <v>12</v>
      </c>
      <c r="D27" s="12">
        <v>122.687</v>
      </c>
    </row>
    <row r="28" spans="1:4" x14ac:dyDescent="0.25">
      <c r="A28" s="14" t="s">
        <v>41</v>
      </c>
      <c r="B28" s="16" t="s">
        <v>42</v>
      </c>
      <c r="C28" s="12" t="s">
        <v>12</v>
      </c>
      <c r="D28" s="12">
        <f>SUM(D29:D30)</f>
        <v>1887.6210000000001</v>
      </c>
    </row>
    <row r="29" spans="1:4" ht="26.25" x14ac:dyDescent="0.25">
      <c r="A29" s="13" t="s">
        <v>43</v>
      </c>
      <c r="B29" s="15" t="s">
        <v>44</v>
      </c>
      <c r="C29" s="12" t="s">
        <v>12</v>
      </c>
      <c r="D29" s="12">
        <v>150.691</v>
      </c>
    </row>
    <row r="30" spans="1:4" x14ac:dyDescent="0.25">
      <c r="A30" s="13" t="s">
        <v>45</v>
      </c>
      <c r="B30" s="11" t="s">
        <v>46</v>
      </c>
      <c r="C30" s="12" t="s">
        <v>12</v>
      </c>
      <c r="D30" s="12">
        <v>1736.93</v>
      </c>
    </row>
    <row r="31" spans="1:4" x14ac:dyDescent="0.25">
      <c r="A31" s="14" t="s">
        <v>47</v>
      </c>
      <c r="B31" s="16" t="s">
        <v>48</v>
      </c>
      <c r="C31" s="12" t="s">
        <v>12</v>
      </c>
      <c r="D31" s="12">
        <f>SUM(D32:D35)</f>
        <v>37833.243999999999</v>
      </c>
    </row>
    <row r="32" spans="1:4" x14ac:dyDescent="0.25">
      <c r="A32" s="13" t="s">
        <v>49</v>
      </c>
      <c r="B32" s="11" t="s">
        <v>50</v>
      </c>
      <c r="C32" s="12" t="s">
        <v>12</v>
      </c>
      <c r="D32" s="12">
        <v>36409.154999999999</v>
      </c>
    </row>
    <row r="33" spans="1:4" x14ac:dyDescent="0.25">
      <c r="A33" s="13" t="s">
        <v>51</v>
      </c>
      <c r="B33" s="11" t="s">
        <v>52</v>
      </c>
      <c r="C33" s="12" t="s">
        <v>12</v>
      </c>
      <c r="D33" s="12">
        <v>358.23399999999998</v>
      </c>
    </row>
    <row r="34" spans="1:4" x14ac:dyDescent="0.25">
      <c r="A34" s="13" t="s">
        <v>53</v>
      </c>
      <c r="B34" s="11" t="s">
        <v>54</v>
      </c>
      <c r="C34" s="12" t="s">
        <v>12</v>
      </c>
      <c r="D34" s="12">
        <v>448.44200000000001</v>
      </c>
    </row>
    <row r="35" spans="1:4" x14ac:dyDescent="0.25">
      <c r="A35" s="13" t="s">
        <v>55</v>
      </c>
      <c r="B35" s="11" t="s">
        <v>56</v>
      </c>
      <c r="C35" s="12" t="s">
        <v>12</v>
      </c>
      <c r="D35" s="12">
        <v>617.41300000000001</v>
      </c>
    </row>
    <row r="36" spans="1:4" x14ac:dyDescent="0.25">
      <c r="A36" s="14" t="s">
        <v>57</v>
      </c>
      <c r="B36" s="16" t="s">
        <v>58</v>
      </c>
      <c r="C36" s="12" t="s">
        <v>12</v>
      </c>
      <c r="D36" s="12">
        <f>D37+D38+D39+D40+D41</f>
        <v>19270.525000000001</v>
      </c>
    </row>
    <row r="37" spans="1:4" x14ac:dyDescent="0.25">
      <c r="A37" s="13" t="s">
        <v>59</v>
      </c>
      <c r="B37" s="11" t="s">
        <v>60</v>
      </c>
      <c r="C37" s="12" t="s">
        <v>12</v>
      </c>
      <c r="D37" s="12">
        <f>1529.276+116.016</f>
        <v>1645.2920000000001</v>
      </c>
    </row>
    <row r="38" spans="1:4" x14ac:dyDescent="0.25">
      <c r="A38" s="13" t="s">
        <v>61</v>
      </c>
      <c r="B38" s="11" t="s">
        <v>62</v>
      </c>
      <c r="C38" s="12" t="s">
        <v>12</v>
      </c>
      <c r="D38" s="12">
        <v>5049.3249999999998</v>
      </c>
    </row>
    <row r="39" spans="1:4" x14ac:dyDescent="0.25">
      <c r="A39" s="13" t="s">
        <v>63</v>
      </c>
      <c r="B39" s="11" t="s">
        <v>64</v>
      </c>
      <c r="C39" s="12" t="s">
        <v>12</v>
      </c>
      <c r="D39" s="12">
        <f>1231.901+451.28</f>
        <v>1683.181</v>
      </c>
    </row>
    <row r="40" spans="1:4" x14ac:dyDescent="0.25">
      <c r="A40" s="13" t="s">
        <v>65</v>
      </c>
      <c r="B40" s="11" t="s">
        <v>66</v>
      </c>
      <c r="C40" s="12" t="s">
        <v>12</v>
      </c>
      <c r="D40" s="12">
        <v>442.98500000000001</v>
      </c>
    </row>
    <row r="41" spans="1:4" x14ac:dyDescent="0.25">
      <c r="A41" s="13" t="s">
        <v>67</v>
      </c>
      <c r="B41" s="11" t="s">
        <v>68</v>
      </c>
      <c r="C41" s="12" t="s">
        <v>12</v>
      </c>
      <c r="D41" s="12">
        <f>SUM(D42:D45)</f>
        <v>10449.741999999998</v>
      </c>
    </row>
    <row r="42" spans="1:4" x14ac:dyDescent="0.25">
      <c r="A42" s="13" t="s">
        <v>69</v>
      </c>
      <c r="B42" s="11" t="s">
        <v>70</v>
      </c>
      <c r="C42" s="12" t="s">
        <v>12</v>
      </c>
      <c r="D42" s="12">
        <v>0</v>
      </c>
    </row>
    <row r="43" spans="1:4" ht="39" x14ac:dyDescent="0.25">
      <c r="A43" s="13" t="s">
        <v>71</v>
      </c>
      <c r="B43" s="15" t="s">
        <v>72</v>
      </c>
      <c r="C43" s="12" t="s">
        <v>12</v>
      </c>
      <c r="D43" s="12">
        <v>1017.946</v>
      </c>
    </row>
    <row r="44" spans="1:4" x14ac:dyDescent="0.25">
      <c r="A44" s="13" t="s">
        <v>73</v>
      </c>
      <c r="B44" s="11" t="s">
        <v>74</v>
      </c>
      <c r="C44" s="12" t="s">
        <v>12</v>
      </c>
      <c r="D44" s="12">
        <v>7225.1049999999996</v>
      </c>
    </row>
    <row r="45" spans="1:4" x14ac:dyDescent="0.25">
      <c r="A45" s="13" t="s">
        <v>75</v>
      </c>
      <c r="B45" s="11" t="s">
        <v>26</v>
      </c>
      <c r="C45" s="12" t="s">
        <v>12</v>
      </c>
      <c r="D45" s="12">
        <f>513.158+1693.533</f>
        <v>2206.6909999999998</v>
      </c>
    </row>
    <row r="46" spans="1:4" x14ac:dyDescent="0.25">
      <c r="A46" s="14" t="s">
        <v>76</v>
      </c>
      <c r="B46" s="16" t="s">
        <v>77</v>
      </c>
      <c r="C46" s="12" t="s">
        <v>12</v>
      </c>
      <c r="D46" s="12">
        <v>2086.0129999999999</v>
      </c>
    </row>
    <row r="47" spans="1:4" x14ac:dyDescent="0.25">
      <c r="A47" s="14" t="s">
        <v>78</v>
      </c>
      <c r="B47" s="16" t="s">
        <v>79</v>
      </c>
      <c r="C47" s="12" t="s">
        <v>12</v>
      </c>
      <c r="D47" s="12">
        <f>SUM(D48:D53)</f>
        <v>12625.117999999999</v>
      </c>
    </row>
    <row r="48" spans="1:4" x14ac:dyDescent="0.25">
      <c r="A48" s="13" t="s">
        <v>80</v>
      </c>
      <c r="B48" s="11" t="s">
        <v>81</v>
      </c>
      <c r="C48" s="12" t="s">
        <v>12</v>
      </c>
      <c r="D48" s="12">
        <v>938.779</v>
      </c>
    </row>
    <row r="49" spans="1:4" x14ac:dyDescent="0.25">
      <c r="A49" s="13" t="s">
        <v>82</v>
      </c>
      <c r="B49" s="11" t="s">
        <v>83</v>
      </c>
      <c r="C49" s="12" t="s">
        <v>12</v>
      </c>
      <c r="D49" s="12">
        <f>1359.183+1614.407</f>
        <v>2973.59</v>
      </c>
    </row>
    <row r="50" spans="1:4" x14ac:dyDescent="0.25">
      <c r="A50" s="13" t="s">
        <v>84</v>
      </c>
      <c r="B50" s="11" t="s">
        <v>85</v>
      </c>
      <c r="C50" s="12" t="s">
        <v>12</v>
      </c>
      <c r="D50" s="12">
        <f>116.016</f>
        <v>116.01600000000001</v>
      </c>
    </row>
    <row r="51" spans="1:4" x14ac:dyDescent="0.25">
      <c r="A51" s="13" t="s">
        <v>86</v>
      </c>
      <c r="B51" s="11" t="s">
        <v>87</v>
      </c>
      <c r="C51" s="12" t="s">
        <v>12</v>
      </c>
      <c r="D51" s="12">
        <v>0</v>
      </c>
    </row>
    <row r="52" spans="1:4" x14ac:dyDescent="0.25">
      <c r="A52" s="13" t="s">
        <v>88</v>
      </c>
      <c r="B52" s="11" t="s">
        <v>89</v>
      </c>
      <c r="C52" s="12" t="s">
        <v>12</v>
      </c>
      <c r="D52" s="12">
        <v>23.631</v>
      </c>
    </row>
    <row r="53" spans="1:4" x14ac:dyDescent="0.25">
      <c r="A53" s="13" t="s">
        <v>90</v>
      </c>
      <c r="B53" s="11" t="s">
        <v>26</v>
      </c>
      <c r="C53" s="12" t="s">
        <v>12</v>
      </c>
      <c r="D53" s="12">
        <f>2499.536+16322.246-10132.67-116.01</f>
        <v>8573.101999999999</v>
      </c>
    </row>
    <row r="54" spans="1:4" x14ac:dyDescent="0.25">
      <c r="A54" s="14" t="s">
        <v>91</v>
      </c>
      <c r="B54" s="16" t="s">
        <v>92</v>
      </c>
      <c r="C54" s="12" t="s">
        <v>12</v>
      </c>
      <c r="D54" s="23">
        <f>Лист3!E264</f>
        <v>4205.6100000000006</v>
      </c>
    </row>
    <row r="55" spans="1:4" x14ac:dyDescent="0.25">
      <c r="A55" s="14" t="s">
        <v>93</v>
      </c>
      <c r="B55" s="16" t="s">
        <v>94</v>
      </c>
      <c r="C55" s="12" t="s">
        <v>12</v>
      </c>
      <c r="D55" s="23">
        <f>SUM(D56:D60)</f>
        <v>19979.170000000002</v>
      </c>
    </row>
    <row r="56" spans="1:4" x14ac:dyDescent="0.25">
      <c r="A56" s="13" t="s">
        <v>95</v>
      </c>
      <c r="B56" s="11" t="s">
        <v>96</v>
      </c>
      <c r="C56" s="12" t="s">
        <v>12</v>
      </c>
      <c r="D56" s="12">
        <v>573.82000000000005</v>
      </c>
    </row>
    <row r="57" spans="1:4" x14ac:dyDescent="0.25">
      <c r="A57" s="13" t="s">
        <v>97</v>
      </c>
      <c r="B57" s="11" t="s">
        <v>98</v>
      </c>
      <c r="C57" s="12" t="s">
        <v>12</v>
      </c>
      <c r="D57" s="12">
        <v>0</v>
      </c>
    </row>
    <row r="58" spans="1:4" x14ac:dyDescent="0.25">
      <c r="A58" s="13" t="s">
        <v>99</v>
      </c>
      <c r="B58" s="11" t="s">
        <v>100</v>
      </c>
      <c r="C58" s="12" t="s">
        <v>12</v>
      </c>
      <c r="D58" s="12">
        <v>11626.62</v>
      </c>
    </row>
    <row r="59" spans="1:4" x14ac:dyDescent="0.25">
      <c r="A59" s="13" t="s">
        <v>101</v>
      </c>
      <c r="B59" s="11" t="s">
        <v>102</v>
      </c>
      <c r="C59" s="12" t="s">
        <v>12</v>
      </c>
      <c r="D59" s="12">
        <v>1882.5</v>
      </c>
    </row>
    <row r="60" spans="1:4" x14ac:dyDescent="0.25">
      <c r="A60" s="13" t="s">
        <v>103</v>
      </c>
      <c r="B60" s="11" t="s">
        <v>104</v>
      </c>
      <c r="C60" s="12" t="s">
        <v>12</v>
      </c>
      <c r="D60" s="12">
        <f>6156.89-260.66</f>
        <v>5896.2300000000005</v>
      </c>
    </row>
    <row r="61" spans="1:4" x14ac:dyDescent="0.25">
      <c r="A61" s="14" t="s">
        <v>105</v>
      </c>
      <c r="B61" s="16" t="s">
        <v>106</v>
      </c>
      <c r="C61" s="12" t="s">
        <v>12</v>
      </c>
      <c r="D61" s="12">
        <f>D62+D67</f>
        <v>1616.66</v>
      </c>
    </row>
    <row r="62" spans="1:4" x14ac:dyDescent="0.25">
      <c r="A62" s="13" t="s">
        <v>107</v>
      </c>
      <c r="B62" s="16" t="s">
        <v>108</v>
      </c>
      <c r="C62" s="12" t="s">
        <v>12</v>
      </c>
      <c r="D62" s="12">
        <v>0</v>
      </c>
    </row>
    <row r="63" spans="1:4" x14ac:dyDescent="0.25">
      <c r="A63" s="13" t="s">
        <v>109</v>
      </c>
      <c r="B63" s="11" t="s">
        <v>110</v>
      </c>
      <c r="C63" s="12" t="s">
        <v>12</v>
      </c>
      <c r="D63" s="12">
        <v>0</v>
      </c>
    </row>
    <row r="64" spans="1:4" x14ac:dyDescent="0.25">
      <c r="A64" s="13" t="s">
        <v>111</v>
      </c>
      <c r="B64" s="11" t="s">
        <v>112</v>
      </c>
      <c r="C64" s="12" t="s">
        <v>12</v>
      </c>
      <c r="D64" s="12">
        <v>0</v>
      </c>
    </row>
    <row r="65" spans="1:4" x14ac:dyDescent="0.25">
      <c r="A65" s="13" t="s">
        <v>113</v>
      </c>
      <c r="B65" s="11" t="s">
        <v>114</v>
      </c>
      <c r="C65" s="12" t="s">
        <v>12</v>
      </c>
      <c r="D65" s="12">
        <v>0</v>
      </c>
    </row>
    <row r="66" spans="1:4" ht="39" x14ac:dyDescent="0.25">
      <c r="A66" s="13" t="s">
        <v>115</v>
      </c>
      <c r="B66" s="15" t="s">
        <v>116</v>
      </c>
      <c r="C66" s="12" t="s">
        <v>12</v>
      </c>
      <c r="D66" s="12">
        <v>0</v>
      </c>
    </row>
    <row r="67" spans="1:4" x14ac:dyDescent="0.25">
      <c r="A67" s="14" t="s">
        <v>117</v>
      </c>
      <c r="B67" s="16" t="s">
        <v>118</v>
      </c>
      <c r="C67" s="12" t="s">
        <v>12</v>
      </c>
      <c r="D67" s="23">
        <f>ROUND((22000-D55)*0.8,2)</f>
        <v>1616.66</v>
      </c>
    </row>
    <row r="68" spans="1:4" x14ac:dyDescent="0.25">
      <c r="A68" s="14" t="s">
        <v>119</v>
      </c>
      <c r="B68" s="16" t="s">
        <v>120</v>
      </c>
      <c r="C68" s="12" t="s">
        <v>12</v>
      </c>
      <c r="D68" s="63">
        <f>D13-D54+D55+D67</f>
        <v>601898.93400000001</v>
      </c>
    </row>
    <row r="69" spans="1:4" x14ac:dyDescent="0.25">
      <c r="A69" s="44" t="s">
        <v>121</v>
      </c>
      <c r="B69" s="45"/>
      <c r="C69" s="45"/>
      <c r="D69" s="45"/>
    </row>
    <row r="70" spans="1:4" x14ac:dyDescent="0.25">
      <c r="A70" s="13" t="s">
        <v>122</v>
      </c>
      <c r="B70" s="11" t="s">
        <v>123</v>
      </c>
      <c r="C70" s="12" t="s">
        <v>124</v>
      </c>
      <c r="D70" s="12">
        <v>596.04</v>
      </c>
    </row>
    <row r="71" spans="1:4" x14ac:dyDescent="0.25">
      <c r="A71" s="13" t="s">
        <v>125</v>
      </c>
      <c r="B71" s="11" t="s">
        <v>126</v>
      </c>
      <c r="C71" s="12" t="s">
        <v>127</v>
      </c>
      <c r="D71" s="12">
        <v>3494.55</v>
      </c>
    </row>
    <row r="72" spans="1:4" x14ac:dyDescent="0.25">
      <c r="A72" s="13" t="s">
        <v>128</v>
      </c>
      <c r="B72" s="11" t="s">
        <v>129</v>
      </c>
      <c r="C72" s="12" t="s">
        <v>130</v>
      </c>
      <c r="D72" s="12">
        <v>320</v>
      </c>
    </row>
    <row r="73" spans="1:4" x14ac:dyDescent="0.25">
      <c r="A73" s="13" t="s">
        <v>131</v>
      </c>
      <c r="B73" s="11" t="s">
        <v>132</v>
      </c>
      <c r="C73" s="12" t="s">
        <v>133</v>
      </c>
      <c r="D73" s="12">
        <v>20.57</v>
      </c>
    </row>
    <row r="74" spans="1:4" x14ac:dyDescent="0.25">
      <c r="A74" s="1"/>
      <c r="B74" s="1"/>
      <c r="C74" s="1"/>
      <c r="D74" s="61"/>
    </row>
  </sheetData>
  <mergeCells count="6">
    <mergeCell ref="A69:D69"/>
    <mergeCell ref="C2:D2"/>
    <mergeCell ref="A5:D5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7"/>
  <sheetViews>
    <sheetView topLeftCell="A252" workbookViewId="0">
      <selection activeCell="F299" sqref="F299"/>
    </sheetView>
  </sheetViews>
  <sheetFormatPr defaultRowHeight="15" outlineLevelRow="5" outlineLevelCol="2" x14ac:dyDescent="0.25"/>
  <cols>
    <col min="1" max="1" width="12.5703125" customWidth="1"/>
    <col min="2" max="2" width="61.42578125" customWidth="1"/>
    <col min="3" max="3" width="22" customWidth="1"/>
    <col min="4" max="6" width="22" customWidth="1" outlineLevel="1"/>
    <col min="7" max="13" width="22" hidden="1" customWidth="1" outlineLevel="2"/>
    <col min="14" max="14" width="9.140625" customWidth="1" collapsed="1"/>
    <col min="15" max="257" width="9.140625" customWidth="1"/>
    <col min="258" max="258" width="12.5703125" customWidth="1"/>
    <col min="259" max="259" width="61.42578125" customWidth="1"/>
    <col min="260" max="269" width="22" customWidth="1"/>
    <col min="270" max="513" width="9.140625" customWidth="1"/>
    <col min="514" max="514" width="12.5703125" customWidth="1"/>
    <col min="515" max="515" width="61.42578125" customWidth="1"/>
    <col min="516" max="525" width="22" customWidth="1"/>
    <col min="526" max="769" width="9.140625" customWidth="1"/>
    <col min="770" max="770" width="12.5703125" customWidth="1"/>
    <col min="771" max="771" width="61.42578125" customWidth="1"/>
    <col min="772" max="781" width="22" customWidth="1"/>
    <col min="782" max="1025" width="9.140625" customWidth="1"/>
    <col min="1026" max="1026" width="12.5703125" customWidth="1"/>
    <col min="1027" max="1027" width="61.42578125" customWidth="1"/>
    <col min="1028" max="1037" width="22" customWidth="1"/>
    <col min="1038" max="1281" width="9.140625" customWidth="1"/>
    <col min="1282" max="1282" width="12.5703125" customWidth="1"/>
    <col min="1283" max="1283" width="61.42578125" customWidth="1"/>
    <col min="1284" max="1293" width="22" customWidth="1"/>
    <col min="1294" max="1537" width="9.140625" customWidth="1"/>
    <col min="1538" max="1538" width="12.5703125" customWidth="1"/>
    <col min="1539" max="1539" width="61.42578125" customWidth="1"/>
    <col min="1540" max="1549" width="22" customWidth="1"/>
    <col min="1550" max="1793" width="9.140625" customWidth="1"/>
    <col min="1794" max="1794" width="12.5703125" customWidth="1"/>
    <col min="1795" max="1795" width="61.42578125" customWidth="1"/>
    <col min="1796" max="1805" width="22" customWidth="1"/>
    <col min="1806" max="2049" width="9.140625" customWidth="1"/>
    <col min="2050" max="2050" width="12.5703125" customWidth="1"/>
    <col min="2051" max="2051" width="61.42578125" customWidth="1"/>
    <col min="2052" max="2061" width="22" customWidth="1"/>
    <col min="2062" max="2305" width="9.140625" customWidth="1"/>
    <col min="2306" max="2306" width="12.5703125" customWidth="1"/>
    <col min="2307" max="2307" width="61.42578125" customWidth="1"/>
    <col min="2308" max="2317" width="22" customWidth="1"/>
    <col min="2318" max="2561" width="9.140625" customWidth="1"/>
    <col min="2562" max="2562" width="12.5703125" customWidth="1"/>
    <col min="2563" max="2563" width="61.42578125" customWidth="1"/>
    <col min="2564" max="2573" width="22" customWidth="1"/>
    <col min="2574" max="2817" width="9.140625" customWidth="1"/>
    <col min="2818" max="2818" width="12.5703125" customWidth="1"/>
    <col min="2819" max="2819" width="61.42578125" customWidth="1"/>
    <col min="2820" max="2829" width="22" customWidth="1"/>
    <col min="2830" max="3073" width="9.140625" customWidth="1"/>
    <col min="3074" max="3074" width="12.5703125" customWidth="1"/>
    <col min="3075" max="3075" width="61.42578125" customWidth="1"/>
    <col min="3076" max="3085" width="22" customWidth="1"/>
    <col min="3086" max="3329" width="9.140625" customWidth="1"/>
    <col min="3330" max="3330" width="12.5703125" customWidth="1"/>
    <col min="3331" max="3331" width="61.42578125" customWidth="1"/>
    <col min="3332" max="3341" width="22" customWidth="1"/>
    <col min="3342" max="3585" width="9.140625" customWidth="1"/>
    <col min="3586" max="3586" width="12.5703125" customWidth="1"/>
    <col min="3587" max="3587" width="61.42578125" customWidth="1"/>
    <col min="3588" max="3597" width="22" customWidth="1"/>
    <col min="3598" max="3841" width="9.140625" customWidth="1"/>
    <col min="3842" max="3842" width="12.5703125" customWidth="1"/>
    <col min="3843" max="3843" width="61.42578125" customWidth="1"/>
    <col min="3844" max="3853" width="22" customWidth="1"/>
    <col min="3854" max="4097" width="9.140625" customWidth="1"/>
    <col min="4098" max="4098" width="12.5703125" customWidth="1"/>
    <col min="4099" max="4099" width="61.42578125" customWidth="1"/>
    <col min="4100" max="4109" width="22" customWidth="1"/>
    <col min="4110" max="4353" width="9.140625" customWidth="1"/>
    <col min="4354" max="4354" width="12.5703125" customWidth="1"/>
    <col min="4355" max="4355" width="61.42578125" customWidth="1"/>
    <col min="4356" max="4365" width="22" customWidth="1"/>
    <col min="4366" max="4609" width="9.140625" customWidth="1"/>
    <col min="4610" max="4610" width="12.5703125" customWidth="1"/>
    <col min="4611" max="4611" width="61.42578125" customWidth="1"/>
    <col min="4612" max="4621" width="22" customWidth="1"/>
    <col min="4622" max="4865" width="9.140625" customWidth="1"/>
    <col min="4866" max="4866" width="12.5703125" customWidth="1"/>
    <col min="4867" max="4867" width="61.42578125" customWidth="1"/>
    <col min="4868" max="4877" width="22" customWidth="1"/>
    <col min="4878" max="5121" width="9.140625" customWidth="1"/>
    <col min="5122" max="5122" width="12.5703125" customWidth="1"/>
    <col min="5123" max="5123" width="61.42578125" customWidth="1"/>
    <col min="5124" max="5133" width="22" customWidth="1"/>
    <col min="5134" max="5377" width="9.140625" customWidth="1"/>
    <col min="5378" max="5378" width="12.5703125" customWidth="1"/>
    <col min="5379" max="5379" width="61.42578125" customWidth="1"/>
    <col min="5380" max="5389" width="22" customWidth="1"/>
    <col min="5390" max="5633" width="9.140625" customWidth="1"/>
    <col min="5634" max="5634" width="12.5703125" customWidth="1"/>
    <col min="5635" max="5635" width="61.42578125" customWidth="1"/>
    <col min="5636" max="5645" width="22" customWidth="1"/>
    <col min="5646" max="5889" width="9.140625" customWidth="1"/>
    <col min="5890" max="5890" width="12.5703125" customWidth="1"/>
    <col min="5891" max="5891" width="61.42578125" customWidth="1"/>
    <col min="5892" max="5901" width="22" customWidth="1"/>
    <col min="5902" max="6145" width="9.140625" customWidth="1"/>
    <col min="6146" max="6146" width="12.5703125" customWidth="1"/>
    <col min="6147" max="6147" width="61.42578125" customWidth="1"/>
    <col min="6148" max="6157" width="22" customWidth="1"/>
    <col min="6158" max="6401" width="9.140625" customWidth="1"/>
    <col min="6402" max="6402" width="12.5703125" customWidth="1"/>
    <col min="6403" max="6403" width="61.42578125" customWidth="1"/>
    <col min="6404" max="6413" width="22" customWidth="1"/>
    <col min="6414" max="6657" width="9.140625" customWidth="1"/>
    <col min="6658" max="6658" width="12.5703125" customWidth="1"/>
    <col min="6659" max="6659" width="61.42578125" customWidth="1"/>
    <col min="6660" max="6669" width="22" customWidth="1"/>
    <col min="6670" max="6913" width="9.140625" customWidth="1"/>
    <col min="6914" max="6914" width="12.5703125" customWidth="1"/>
    <col min="6915" max="6915" width="61.42578125" customWidth="1"/>
    <col min="6916" max="6925" width="22" customWidth="1"/>
    <col min="6926" max="7169" width="9.140625" customWidth="1"/>
    <col min="7170" max="7170" width="12.5703125" customWidth="1"/>
    <col min="7171" max="7171" width="61.42578125" customWidth="1"/>
    <col min="7172" max="7181" width="22" customWidth="1"/>
    <col min="7182" max="7425" width="9.140625" customWidth="1"/>
    <col min="7426" max="7426" width="12.5703125" customWidth="1"/>
    <col min="7427" max="7427" width="61.42578125" customWidth="1"/>
    <col min="7428" max="7437" width="22" customWidth="1"/>
    <col min="7438" max="7681" width="9.140625" customWidth="1"/>
    <col min="7682" max="7682" width="12.5703125" customWidth="1"/>
    <col min="7683" max="7683" width="61.42578125" customWidth="1"/>
    <col min="7684" max="7693" width="22" customWidth="1"/>
    <col min="7694" max="7937" width="9.140625" customWidth="1"/>
    <col min="7938" max="7938" width="12.5703125" customWidth="1"/>
    <col min="7939" max="7939" width="61.42578125" customWidth="1"/>
    <col min="7940" max="7949" width="22" customWidth="1"/>
    <col min="7950" max="8193" width="9.140625" customWidth="1"/>
    <col min="8194" max="8194" width="12.5703125" customWidth="1"/>
    <col min="8195" max="8195" width="61.42578125" customWidth="1"/>
    <col min="8196" max="8205" width="22" customWidth="1"/>
    <col min="8206" max="8449" width="9.140625" customWidth="1"/>
    <col min="8450" max="8450" width="12.5703125" customWidth="1"/>
    <col min="8451" max="8451" width="61.42578125" customWidth="1"/>
    <col min="8452" max="8461" width="22" customWidth="1"/>
    <col min="8462" max="8705" width="9.140625" customWidth="1"/>
    <col min="8706" max="8706" width="12.5703125" customWidth="1"/>
    <col min="8707" max="8707" width="61.42578125" customWidth="1"/>
    <col min="8708" max="8717" width="22" customWidth="1"/>
    <col min="8718" max="8961" width="9.140625" customWidth="1"/>
    <col min="8962" max="8962" width="12.5703125" customWidth="1"/>
    <col min="8963" max="8963" width="61.42578125" customWidth="1"/>
    <col min="8964" max="8973" width="22" customWidth="1"/>
    <col min="8974" max="9217" width="9.140625" customWidth="1"/>
    <col min="9218" max="9218" width="12.5703125" customWidth="1"/>
    <col min="9219" max="9219" width="61.42578125" customWidth="1"/>
    <col min="9220" max="9229" width="22" customWidth="1"/>
    <col min="9230" max="9473" width="9.140625" customWidth="1"/>
    <col min="9474" max="9474" width="12.5703125" customWidth="1"/>
    <col min="9475" max="9475" width="61.42578125" customWidth="1"/>
    <col min="9476" max="9485" width="22" customWidth="1"/>
    <col min="9486" max="9729" width="9.140625" customWidth="1"/>
    <col min="9730" max="9730" width="12.5703125" customWidth="1"/>
    <col min="9731" max="9731" width="61.42578125" customWidth="1"/>
    <col min="9732" max="9741" width="22" customWidth="1"/>
    <col min="9742" max="9985" width="9.140625" customWidth="1"/>
    <col min="9986" max="9986" width="12.5703125" customWidth="1"/>
    <col min="9987" max="9987" width="61.42578125" customWidth="1"/>
    <col min="9988" max="9997" width="22" customWidth="1"/>
    <col min="9998" max="10241" width="9.140625" customWidth="1"/>
    <col min="10242" max="10242" width="12.5703125" customWidth="1"/>
    <col min="10243" max="10243" width="61.42578125" customWidth="1"/>
    <col min="10244" max="10253" width="22" customWidth="1"/>
    <col min="10254" max="10497" width="9.140625" customWidth="1"/>
    <col min="10498" max="10498" width="12.5703125" customWidth="1"/>
    <col min="10499" max="10499" width="61.42578125" customWidth="1"/>
    <col min="10500" max="10509" width="22" customWidth="1"/>
    <col min="10510" max="10753" width="9.140625" customWidth="1"/>
    <col min="10754" max="10754" width="12.5703125" customWidth="1"/>
    <col min="10755" max="10755" width="61.42578125" customWidth="1"/>
    <col min="10756" max="10765" width="22" customWidth="1"/>
    <col min="10766" max="11009" width="9.140625" customWidth="1"/>
    <col min="11010" max="11010" width="12.5703125" customWidth="1"/>
    <col min="11011" max="11011" width="61.42578125" customWidth="1"/>
    <col min="11012" max="11021" width="22" customWidth="1"/>
    <col min="11022" max="11265" width="9.140625" customWidth="1"/>
    <col min="11266" max="11266" width="12.5703125" customWidth="1"/>
    <col min="11267" max="11267" width="61.42578125" customWidth="1"/>
    <col min="11268" max="11277" width="22" customWidth="1"/>
    <col min="11278" max="11521" width="9.140625" customWidth="1"/>
    <col min="11522" max="11522" width="12.5703125" customWidth="1"/>
    <col min="11523" max="11523" width="61.42578125" customWidth="1"/>
    <col min="11524" max="11533" width="22" customWidth="1"/>
    <col min="11534" max="11777" width="9.140625" customWidth="1"/>
    <col min="11778" max="11778" width="12.5703125" customWidth="1"/>
    <col min="11779" max="11779" width="61.42578125" customWidth="1"/>
    <col min="11780" max="11789" width="22" customWidth="1"/>
    <col min="11790" max="12033" width="9.140625" customWidth="1"/>
    <col min="12034" max="12034" width="12.5703125" customWidth="1"/>
    <col min="12035" max="12035" width="61.42578125" customWidth="1"/>
    <col min="12036" max="12045" width="22" customWidth="1"/>
    <col min="12046" max="12289" width="9.140625" customWidth="1"/>
    <col min="12290" max="12290" width="12.5703125" customWidth="1"/>
    <col min="12291" max="12291" width="61.42578125" customWidth="1"/>
    <col min="12292" max="12301" width="22" customWidth="1"/>
    <col min="12302" max="12545" width="9.140625" customWidth="1"/>
    <col min="12546" max="12546" width="12.5703125" customWidth="1"/>
    <col min="12547" max="12547" width="61.42578125" customWidth="1"/>
    <col min="12548" max="12557" width="22" customWidth="1"/>
    <col min="12558" max="12801" width="9.140625" customWidth="1"/>
    <col min="12802" max="12802" width="12.5703125" customWidth="1"/>
    <col min="12803" max="12803" width="61.42578125" customWidth="1"/>
    <col min="12804" max="12813" width="22" customWidth="1"/>
    <col min="12814" max="13057" width="9.140625" customWidth="1"/>
    <col min="13058" max="13058" width="12.5703125" customWidth="1"/>
    <col min="13059" max="13059" width="61.42578125" customWidth="1"/>
    <col min="13060" max="13069" width="22" customWidth="1"/>
    <col min="13070" max="13313" width="9.140625" customWidth="1"/>
    <col min="13314" max="13314" width="12.5703125" customWidth="1"/>
    <col min="13315" max="13315" width="61.42578125" customWidth="1"/>
    <col min="13316" max="13325" width="22" customWidth="1"/>
    <col min="13326" max="13569" width="9.140625" customWidth="1"/>
    <col min="13570" max="13570" width="12.5703125" customWidth="1"/>
    <col min="13571" max="13571" width="61.42578125" customWidth="1"/>
    <col min="13572" max="13581" width="22" customWidth="1"/>
    <col min="13582" max="13825" width="9.140625" customWidth="1"/>
    <col min="13826" max="13826" width="12.5703125" customWidth="1"/>
    <col min="13827" max="13827" width="61.42578125" customWidth="1"/>
    <col min="13828" max="13837" width="22" customWidth="1"/>
    <col min="13838" max="14081" width="9.140625" customWidth="1"/>
    <col min="14082" max="14082" width="12.5703125" customWidth="1"/>
    <col min="14083" max="14083" width="61.42578125" customWidth="1"/>
    <col min="14084" max="14093" width="22" customWidth="1"/>
    <col min="14094" max="14337" width="9.140625" customWidth="1"/>
    <col min="14338" max="14338" width="12.5703125" customWidth="1"/>
    <col min="14339" max="14339" width="61.42578125" customWidth="1"/>
    <col min="14340" max="14349" width="22" customWidth="1"/>
    <col min="14350" max="14593" width="9.140625" customWidth="1"/>
    <col min="14594" max="14594" width="12.5703125" customWidth="1"/>
    <col min="14595" max="14595" width="61.42578125" customWidth="1"/>
    <col min="14596" max="14605" width="22" customWidth="1"/>
    <col min="14606" max="14849" width="9.140625" customWidth="1"/>
    <col min="14850" max="14850" width="12.5703125" customWidth="1"/>
    <col min="14851" max="14851" width="61.42578125" customWidth="1"/>
    <col min="14852" max="14861" width="22" customWidth="1"/>
    <col min="14862" max="15105" width="9.140625" customWidth="1"/>
    <col min="15106" max="15106" width="12.5703125" customWidth="1"/>
    <col min="15107" max="15107" width="61.42578125" customWidth="1"/>
    <col min="15108" max="15117" width="22" customWidth="1"/>
    <col min="15118" max="15361" width="9.140625" customWidth="1"/>
    <col min="15362" max="15362" width="12.5703125" customWidth="1"/>
    <col min="15363" max="15363" width="61.42578125" customWidth="1"/>
    <col min="15364" max="15373" width="22" customWidth="1"/>
    <col min="15374" max="15617" width="9.140625" customWidth="1"/>
    <col min="15618" max="15618" width="12.5703125" customWidth="1"/>
    <col min="15619" max="15619" width="61.42578125" customWidth="1"/>
    <col min="15620" max="15629" width="22" customWidth="1"/>
    <col min="15630" max="15873" width="9.140625" customWidth="1"/>
    <col min="15874" max="15874" width="12.5703125" customWidth="1"/>
    <col min="15875" max="15875" width="61.42578125" customWidth="1"/>
    <col min="15876" max="15885" width="22" customWidth="1"/>
    <col min="15886" max="16129" width="9.140625" customWidth="1"/>
    <col min="16130" max="16130" width="12.5703125" customWidth="1"/>
    <col min="16131" max="16131" width="61.42578125" customWidth="1"/>
    <col min="16132" max="16141" width="22" customWidth="1"/>
    <col min="16142" max="16384" width="9.140625" customWidth="1"/>
  </cols>
  <sheetData>
    <row r="1" spans="1:13" ht="12.75" customHeight="1" x14ac:dyDescent="0.25">
      <c r="A1" s="50" t="s">
        <v>136</v>
      </c>
      <c r="B1" s="53" t="s">
        <v>137</v>
      </c>
      <c r="C1" s="56">
        <v>2020</v>
      </c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 customHeight="1" x14ac:dyDescent="0.25">
      <c r="A2" s="51"/>
      <c r="B2" s="54"/>
      <c r="C2" s="57" t="s">
        <v>10</v>
      </c>
      <c r="D2" s="58" t="s">
        <v>138</v>
      </c>
      <c r="E2" s="58"/>
      <c r="F2" s="58"/>
      <c r="G2" s="58"/>
      <c r="H2" s="58"/>
      <c r="I2" s="58"/>
      <c r="J2" s="58"/>
      <c r="K2" s="58"/>
      <c r="L2" s="58"/>
      <c r="M2" s="58"/>
    </row>
    <row r="3" spans="1:13" ht="60.75" customHeight="1" x14ac:dyDescent="0.25">
      <c r="A3" s="52"/>
      <c r="B3" s="55"/>
      <c r="C3" s="57"/>
      <c r="D3" s="26" t="s">
        <v>139</v>
      </c>
      <c r="E3" s="26"/>
      <c r="F3" s="26" t="s">
        <v>140</v>
      </c>
      <c r="G3" s="26" t="s">
        <v>141</v>
      </c>
      <c r="H3" s="26" t="s">
        <v>142</v>
      </c>
      <c r="I3" s="26" t="s">
        <v>143</v>
      </c>
      <c r="J3" s="26" t="s">
        <v>144</v>
      </c>
      <c r="K3" s="26" t="s">
        <v>145</v>
      </c>
      <c r="L3" s="26" t="s">
        <v>146</v>
      </c>
      <c r="M3" s="26" t="s">
        <v>147</v>
      </c>
    </row>
    <row r="4" spans="1:13" ht="12.75" customHeight="1" x14ac:dyDescent="0.25">
      <c r="A4" s="27" t="s">
        <v>148</v>
      </c>
      <c r="B4" s="27" t="s">
        <v>149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 customHeight="1" outlineLevel="1" x14ac:dyDescent="0.25">
      <c r="A5" s="27" t="s">
        <v>150</v>
      </c>
      <c r="B5" s="29" t="s">
        <v>151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2.75" customHeight="1" outlineLevel="1" x14ac:dyDescent="0.25">
      <c r="A6" s="27" t="s">
        <v>152</v>
      </c>
      <c r="B6" s="29" t="s">
        <v>153</v>
      </c>
      <c r="C6" s="30">
        <v>718896.14500000002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 customHeight="1" outlineLevel="1" x14ac:dyDescent="0.25">
      <c r="A7" s="27" t="s">
        <v>154</v>
      </c>
      <c r="B7" s="29" t="s">
        <v>155</v>
      </c>
      <c r="C7" s="31">
        <v>874.8</v>
      </c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2.75" customHeight="1" outlineLevel="1" x14ac:dyDescent="0.25">
      <c r="A8" s="27" t="s">
        <v>156</v>
      </c>
      <c r="B8" s="29" t="s">
        <v>157</v>
      </c>
      <c r="C8" s="30">
        <v>35001.356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2.75" customHeight="1" outlineLevel="1" x14ac:dyDescent="0.25">
      <c r="A9" s="27" t="s">
        <v>158</v>
      </c>
      <c r="B9" s="29" t="s">
        <v>159</v>
      </c>
      <c r="C9" s="31">
        <v>9.8550000000000004</v>
      </c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.75" customHeight="1" x14ac:dyDescent="0.25">
      <c r="A10" s="27" t="s">
        <v>91</v>
      </c>
      <c r="B10" s="27" t="s">
        <v>160</v>
      </c>
      <c r="C10" s="30">
        <v>921925.25399999996</v>
      </c>
      <c r="D10" s="30">
        <v>584508.70900000003</v>
      </c>
      <c r="E10" s="38">
        <f>D10/C10</f>
        <v>0.6340087837533086</v>
      </c>
      <c r="F10" s="30">
        <v>337416.54399999999</v>
      </c>
      <c r="G10" s="30">
        <v>78210.607000000004</v>
      </c>
      <c r="H10" s="30">
        <v>4387.6440000000002</v>
      </c>
      <c r="I10" s="30">
        <v>19270.82</v>
      </c>
      <c r="J10" s="30">
        <v>6836.83</v>
      </c>
      <c r="K10" s="30">
        <v>117550.629</v>
      </c>
      <c r="L10" s="30">
        <v>65511.88</v>
      </c>
      <c r="M10" s="30">
        <v>45648.133999999998</v>
      </c>
    </row>
    <row r="11" spans="1:13" ht="12.75" customHeight="1" x14ac:dyDescent="0.25">
      <c r="A11" s="27" t="s">
        <v>93</v>
      </c>
      <c r="B11" s="27" t="s">
        <v>161</v>
      </c>
      <c r="C11" s="32"/>
      <c r="D11" s="28"/>
      <c r="E11" s="28"/>
      <c r="F11" s="32"/>
      <c r="G11" s="28"/>
      <c r="H11" s="28"/>
      <c r="I11" s="28"/>
      <c r="J11" s="28"/>
      <c r="K11" s="28"/>
      <c r="L11" s="28"/>
      <c r="M11" s="28"/>
    </row>
    <row r="12" spans="1:13" ht="12.75" customHeight="1" x14ac:dyDescent="0.25">
      <c r="A12" s="27" t="s">
        <v>105</v>
      </c>
      <c r="B12" s="27" t="s">
        <v>162</v>
      </c>
      <c r="C12" s="32"/>
      <c r="D12" s="28"/>
      <c r="E12" s="28"/>
      <c r="F12" s="32"/>
      <c r="G12" s="28"/>
      <c r="H12" s="28"/>
      <c r="I12" s="28"/>
      <c r="J12" s="28"/>
      <c r="K12" s="28"/>
      <c r="L12" s="28"/>
      <c r="M12" s="28"/>
    </row>
    <row r="13" spans="1:13" ht="12.75" customHeight="1" x14ac:dyDescent="0.25">
      <c r="A13" s="27" t="s">
        <v>163</v>
      </c>
      <c r="B13" s="27" t="s">
        <v>164</v>
      </c>
      <c r="C13" s="30">
        <v>921925.25399999996</v>
      </c>
      <c r="D13" s="30">
        <v>584508.70900000003</v>
      </c>
      <c r="E13" s="30"/>
      <c r="F13" s="30">
        <v>337416.54399999999</v>
      </c>
      <c r="G13" s="30">
        <v>78210.607000000004</v>
      </c>
      <c r="H13" s="30">
        <v>4387.6440000000002</v>
      </c>
      <c r="I13" s="30">
        <v>19270.82</v>
      </c>
      <c r="J13" s="30">
        <v>6836.83</v>
      </c>
      <c r="K13" s="30">
        <v>117550.629</v>
      </c>
      <c r="L13" s="30">
        <v>65511.88</v>
      </c>
      <c r="M13" s="30">
        <v>45648.133999999998</v>
      </c>
    </row>
    <row r="14" spans="1:13" ht="12.75" customHeight="1" x14ac:dyDescent="0.25">
      <c r="A14" s="27" t="s">
        <v>165</v>
      </c>
      <c r="B14" s="27" t="s">
        <v>166</v>
      </c>
      <c r="C14" s="30">
        <v>831066.152</v>
      </c>
      <c r="D14" s="30">
        <v>581439.85</v>
      </c>
      <c r="E14" s="30"/>
      <c r="F14" s="30">
        <v>249626.302</v>
      </c>
      <c r="G14" s="30">
        <v>45997.476000000002</v>
      </c>
      <c r="H14" s="30">
        <v>3538.7669999999998</v>
      </c>
      <c r="I14" s="30">
        <v>5474.0079999999998</v>
      </c>
      <c r="J14" s="30">
        <v>6163.71</v>
      </c>
      <c r="K14" s="30">
        <v>90433.714999999997</v>
      </c>
      <c r="L14" s="30">
        <v>60056.368999999999</v>
      </c>
      <c r="M14" s="30">
        <v>37962.256999999998</v>
      </c>
    </row>
    <row r="15" spans="1:13" ht="12.75" customHeight="1" outlineLevel="1" x14ac:dyDescent="0.25">
      <c r="A15" s="27" t="s">
        <v>167</v>
      </c>
      <c r="B15" s="29" t="s">
        <v>168</v>
      </c>
      <c r="C15" s="30">
        <v>127889.58</v>
      </c>
      <c r="D15" s="30">
        <v>60286.925999999999</v>
      </c>
      <c r="E15" s="30"/>
      <c r="F15" s="30">
        <v>67602.653999999995</v>
      </c>
      <c r="G15" s="30">
        <v>4978.2420000000002</v>
      </c>
      <c r="H15" s="31">
        <v>199.46100000000001</v>
      </c>
      <c r="I15" s="31">
        <v>456.22500000000002</v>
      </c>
      <c r="J15" s="31">
        <v>423.13099999999997</v>
      </c>
      <c r="K15" s="30">
        <v>54439.9</v>
      </c>
      <c r="L15" s="30">
        <v>4590.5510000000004</v>
      </c>
      <c r="M15" s="30">
        <v>2515.1439999999998</v>
      </c>
    </row>
    <row r="16" spans="1:13" ht="12.75" customHeight="1" outlineLevel="2" x14ac:dyDescent="0.25">
      <c r="A16" s="27" t="s">
        <v>169</v>
      </c>
      <c r="B16" s="33" t="s">
        <v>170</v>
      </c>
      <c r="C16" s="32"/>
      <c r="D16" s="28"/>
      <c r="E16" s="28"/>
      <c r="F16" s="32"/>
      <c r="G16" s="28"/>
      <c r="H16" s="28"/>
      <c r="I16" s="28"/>
      <c r="J16" s="28"/>
      <c r="K16" s="28"/>
      <c r="L16" s="28"/>
      <c r="M16" s="28"/>
    </row>
    <row r="17" spans="1:13" ht="12.75" customHeight="1" outlineLevel="3" collapsed="1" x14ac:dyDescent="0.25">
      <c r="A17" s="27" t="s">
        <v>171</v>
      </c>
      <c r="B17" s="34" t="s">
        <v>172</v>
      </c>
      <c r="C17" s="32"/>
      <c r="D17" s="28"/>
      <c r="E17" s="28"/>
      <c r="F17" s="32"/>
      <c r="G17" s="28"/>
      <c r="H17" s="28"/>
      <c r="I17" s="28"/>
      <c r="J17" s="28"/>
      <c r="K17" s="28"/>
      <c r="L17" s="28"/>
      <c r="M17" s="28"/>
    </row>
    <row r="18" spans="1:13" ht="12.75" customHeight="1" outlineLevel="2" x14ac:dyDescent="0.25">
      <c r="A18" s="27" t="s">
        <v>173</v>
      </c>
      <c r="B18" s="33" t="s">
        <v>174</v>
      </c>
      <c r="C18" s="31">
        <v>23.631</v>
      </c>
      <c r="D18" s="31">
        <v>23.631</v>
      </c>
      <c r="E18" s="31"/>
      <c r="F18" s="28"/>
      <c r="G18" s="28"/>
      <c r="H18" s="28"/>
      <c r="I18" s="28"/>
      <c r="J18" s="28"/>
      <c r="K18" s="28"/>
      <c r="L18" s="28"/>
      <c r="M18" s="28"/>
    </row>
    <row r="19" spans="1:13" ht="24.75" customHeight="1" outlineLevel="3" x14ac:dyDescent="0.25">
      <c r="A19" s="27" t="s">
        <v>175</v>
      </c>
      <c r="B19" s="34" t="s">
        <v>176</v>
      </c>
      <c r="C19" s="32"/>
      <c r="D19" s="28"/>
      <c r="E19" s="28"/>
      <c r="F19" s="30">
        <f>D13-C573</f>
        <v>549154.92000000004</v>
      </c>
      <c r="G19" s="28"/>
      <c r="H19" s="28"/>
      <c r="I19" s="28"/>
      <c r="J19" s="28"/>
      <c r="K19" s="28"/>
      <c r="L19" s="28"/>
      <c r="M19" s="28"/>
    </row>
    <row r="20" spans="1:13" ht="24.75" customHeight="1" outlineLevel="4" x14ac:dyDescent="0.25">
      <c r="A20" s="27" t="s">
        <v>177</v>
      </c>
      <c r="B20" s="35" t="s">
        <v>178</v>
      </c>
      <c r="C20" s="32"/>
      <c r="D20" s="28"/>
      <c r="E20" s="28"/>
      <c r="F20" s="32"/>
      <c r="G20" s="28"/>
      <c r="H20" s="28"/>
      <c r="I20" s="28"/>
      <c r="J20" s="28"/>
      <c r="K20" s="28"/>
      <c r="L20" s="28"/>
      <c r="M20" s="28"/>
    </row>
    <row r="21" spans="1:13" ht="24.75" customHeight="1" outlineLevel="4" collapsed="1" x14ac:dyDescent="0.25">
      <c r="A21" s="27" t="s">
        <v>179</v>
      </c>
      <c r="B21" s="35" t="s">
        <v>180</v>
      </c>
      <c r="C21" s="32"/>
      <c r="D21" s="28"/>
      <c r="E21" s="28"/>
      <c r="F21" s="32"/>
      <c r="G21" s="28"/>
      <c r="H21" s="28"/>
      <c r="I21" s="28"/>
      <c r="J21" s="28"/>
      <c r="K21" s="28"/>
      <c r="L21" s="28"/>
      <c r="M21" s="28"/>
    </row>
    <row r="22" spans="1:13" ht="12.75" customHeight="1" outlineLevel="3" x14ac:dyDescent="0.25">
      <c r="A22" s="27" t="s">
        <v>181</v>
      </c>
      <c r="B22" s="34" t="s">
        <v>182</v>
      </c>
      <c r="C22" s="31">
        <v>23.631</v>
      </c>
      <c r="D22" s="31">
        <v>23.631</v>
      </c>
      <c r="E22" s="31"/>
      <c r="F22" s="28"/>
      <c r="G22" s="28"/>
      <c r="H22" s="28"/>
      <c r="I22" s="28"/>
      <c r="J22" s="28"/>
      <c r="K22" s="28"/>
      <c r="L22" s="28"/>
      <c r="M22" s="28"/>
    </row>
    <row r="23" spans="1:13" ht="12.75" customHeight="1" outlineLevel="4" collapsed="1" x14ac:dyDescent="0.25">
      <c r="A23" s="27" t="s">
        <v>183</v>
      </c>
      <c r="B23" s="35" t="s">
        <v>184</v>
      </c>
      <c r="C23" s="31">
        <v>23.631</v>
      </c>
      <c r="D23" s="31">
        <v>23.631</v>
      </c>
      <c r="E23" s="31"/>
      <c r="F23" s="28"/>
      <c r="G23" s="28"/>
      <c r="H23" s="28"/>
      <c r="I23" s="28"/>
      <c r="J23" s="28"/>
      <c r="K23" s="28"/>
      <c r="L23" s="28"/>
      <c r="M23" s="28"/>
    </row>
    <row r="24" spans="1:13" ht="12.75" customHeight="1" outlineLevel="2" x14ac:dyDescent="0.25">
      <c r="A24" s="27" t="s">
        <v>185</v>
      </c>
      <c r="B24" s="33" t="s">
        <v>186</v>
      </c>
      <c r="C24" s="30">
        <v>57653.012999999999</v>
      </c>
      <c r="D24" s="30">
        <v>9122.7939999999999</v>
      </c>
      <c r="E24" s="30"/>
      <c r="F24" s="30">
        <v>48530.218999999997</v>
      </c>
      <c r="G24" s="28"/>
      <c r="H24" s="28"/>
      <c r="I24" s="28"/>
      <c r="J24" s="28"/>
      <c r="K24" s="30">
        <v>48529.370999999999</v>
      </c>
      <c r="L24" s="28"/>
      <c r="M24" s="31">
        <v>0.84699999999999998</v>
      </c>
    </row>
    <row r="25" spans="1:13" ht="24.75" customHeight="1" outlineLevel="3" x14ac:dyDescent="0.25">
      <c r="A25" s="27" t="s">
        <v>187</v>
      </c>
      <c r="B25" s="34" t="s">
        <v>188</v>
      </c>
      <c r="C25" s="30">
        <v>6411.9989999999998</v>
      </c>
      <c r="D25" s="30">
        <v>6411.152</v>
      </c>
      <c r="E25" s="30"/>
      <c r="F25" s="37">
        <v>0.84699999999999998</v>
      </c>
      <c r="G25" s="28"/>
      <c r="H25" s="28"/>
      <c r="I25" s="28"/>
      <c r="J25" s="28"/>
      <c r="K25" s="28"/>
      <c r="L25" s="28"/>
      <c r="M25" s="31">
        <v>0.84699999999999998</v>
      </c>
    </row>
    <row r="26" spans="1:13" ht="24.75" customHeight="1" outlineLevel="4" x14ac:dyDescent="0.25">
      <c r="A26" s="27" t="s">
        <v>189</v>
      </c>
      <c r="B26" s="35" t="s">
        <v>190</v>
      </c>
      <c r="C26" s="30">
        <v>5905.4780000000001</v>
      </c>
      <c r="D26" s="30">
        <v>5905.4780000000001</v>
      </c>
      <c r="E26" s="30"/>
      <c r="F26" s="28"/>
      <c r="G26" s="28"/>
      <c r="H26" s="28"/>
      <c r="I26" s="28"/>
      <c r="J26" s="28"/>
      <c r="K26" s="28"/>
      <c r="L26" s="28"/>
      <c r="M26" s="28"/>
    </row>
    <row r="27" spans="1:13" ht="24.75" customHeight="1" outlineLevel="4" x14ac:dyDescent="0.25">
      <c r="A27" s="27" t="s">
        <v>191</v>
      </c>
      <c r="B27" s="35" t="s">
        <v>192</v>
      </c>
      <c r="C27" s="32"/>
      <c r="D27" s="28"/>
      <c r="E27" s="28"/>
      <c r="F27" s="32"/>
      <c r="G27" s="28"/>
      <c r="H27" s="28"/>
      <c r="I27" s="28"/>
      <c r="J27" s="28"/>
      <c r="K27" s="28"/>
      <c r="L27" s="28"/>
      <c r="M27" s="28"/>
    </row>
    <row r="28" spans="1:13" ht="24.75" customHeight="1" outlineLevel="4" collapsed="1" x14ac:dyDescent="0.25">
      <c r="A28" s="27" t="s">
        <v>193</v>
      </c>
      <c r="B28" s="35" t="s">
        <v>194</v>
      </c>
      <c r="C28" s="31">
        <v>486.15</v>
      </c>
      <c r="D28" s="31">
        <v>486.15</v>
      </c>
      <c r="E28" s="31"/>
      <c r="F28" s="28"/>
      <c r="G28" s="28"/>
      <c r="H28" s="28"/>
      <c r="I28" s="28"/>
      <c r="J28" s="28"/>
      <c r="K28" s="28"/>
      <c r="L28" s="28"/>
      <c r="M28" s="28"/>
    </row>
    <row r="29" spans="1:13" ht="12.75" customHeight="1" outlineLevel="3" x14ac:dyDescent="0.25">
      <c r="A29" s="27" t="s">
        <v>195</v>
      </c>
      <c r="B29" s="34" t="s">
        <v>196</v>
      </c>
      <c r="C29" s="30">
        <v>2711.643</v>
      </c>
      <c r="D29" s="30">
        <v>2711.643</v>
      </c>
      <c r="E29" s="30"/>
      <c r="F29" s="28"/>
      <c r="G29" s="28"/>
      <c r="H29" s="28"/>
      <c r="I29" s="28"/>
      <c r="J29" s="28"/>
      <c r="K29" s="28"/>
      <c r="L29" s="28"/>
      <c r="M29" s="28"/>
    </row>
    <row r="30" spans="1:13" ht="24.75" customHeight="1" outlineLevel="4" x14ac:dyDescent="0.25">
      <c r="A30" s="27" t="s">
        <v>197</v>
      </c>
      <c r="B30" s="35" t="s">
        <v>198</v>
      </c>
      <c r="C30" s="31">
        <v>839.35699999999997</v>
      </c>
      <c r="D30" s="31">
        <v>839.35699999999997</v>
      </c>
      <c r="E30" s="31"/>
      <c r="F30" s="28"/>
      <c r="G30" s="28"/>
      <c r="H30" s="28"/>
      <c r="I30" s="28"/>
      <c r="J30" s="28"/>
      <c r="K30" s="28"/>
      <c r="L30" s="28"/>
      <c r="M30" s="28"/>
    </row>
    <row r="31" spans="1:13" ht="24.75" customHeight="1" outlineLevel="4" x14ac:dyDescent="0.25">
      <c r="A31" s="27" t="s">
        <v>199</v>
      </c>
      <c r="B31" s="35" t="s">
        <v>200</v>
      </c>
      <c r="C31" s="32"/>
      <c r="D31" s="28"/>
      <c r="E31" s="28"/>
      <c r="F31" s="32"/>
      <c r="G31" s="28"/>
      <c r="H31" s="28"/>
      <c r="I31" s="28"/>
      <c r="J31" s="28"/>
      <c r="K31" s="28"/>
      <c r="L31" s="28"/>
      <c r="M31" s="28"/>
    </row>
    <row r="32" spans="1:13" ht="24.75" customHeight="1" outlineLevel="4" collapsed="1" x14ac:dyDescent="0.25">
      <c r="A32" s="27" t="s">
        <v>201</v>
      </c>
      <c r="B32" s="35" t="s">
        <v>202</v>
      </c>
      <c r="C32" s="30">
        <v>1773.8320000000001</v>
      </c>
      <c r="D32" s="30">
        <v>1773.8320000000001</v>
      </c>
      <c r="E32" s="30"/>
      <c r="F32" s="28"/>
      <c r="G32" s="28"/>
      <c r="H32" s="28"/>
      <c r="I32" s="28"/>
      <c r="J32" s="28"/>
      <c r="K32" s="28"/>
      <c r="L32" s="28"/>
      <c r="M32" s="28"/>
    </row>
    <row r="33" spans="1:13" ht="24.75" customHeight="1" outlineLevel="3" x14ac:dyDescent="0.25">
      <c r="A33" s="27" t="s">
        <v>203</v>
      </c>
      <c r="B33" s="34" t="s">
        <v>204</v>
      </c>
      <c r="C33" s="31">
        <v>20.372</v>
      </c>
      <c r="D33" s="31">
        <v>19.524999999999999</v>
      </c>
      <c r="E33" s="31"/>
      <c r="F33" s="31">
        <v>0.84699999999999998</v>
      </c>
      <c r="G33" s="28"/>
      <c r="H33" s="28"/>
      <c r="I33" s="28"/>
      <c r="J33" s="28"/>
      <c r="K33" s="28"/>
      <c r="L33" s="28"/>
      <c r="M33" s="31">
        <v>0.84699999999999998</v>
      </c>
    </row>
    <row r="34" spans="1:13" ht="12.75" customHeight="1" outlineLevel="3" x14ac:dyDescent="0.25">
      <c r="A34" s="27" t="s">
        <v>205</v>
      </c>
      <c r="B34" s="34" t="s">
        <v>206</v>
      </c>
      <c r="C34" s="30">
        <v>48529.370999999999</v>
      </c>
      <c r="D34" s="28"/>
      <c r="E34" s="28"/>
      <c r="F34" s="30">
        <v>48529.370999999999</v>
      </c>
      <c r="G34" s="28"/>
      <c r="H34" s="28"/>
      <c r="I34" s="28"/>
      <c r="J34" s="28"/>
      <c r="K34" s="30">
        <v>48529.370999999999</v>
      </c>
      <c r="L34" s="28"/>
      <c r="M34" s="28"/>
    </row>
    <row r="35" spans="1:13" ht="36.75" customHeight="1" outlineLevel="3" x14ac:dyDescent="0.25">
      <c r="A35" s="27" t="s">
        <v>207</v>
      </c>
      <c r="B35" s="34" t="s">
        <v>208</v>
      </c>
      <c r="C35" s="32"/>
      <c r="D35" s="28"/>
      <c r="E35" s="28"/>
      <c r="F35" s="32"/>
      <c r="G35" s="28"/>
      <c r="H35" s="28"/>
      <c r="I35" s="28"/>
      <c r="J35" s="28"/>
      <c r="K35" s="28"/>
      <c r="L35" s="28"/>
      <c r="M35" s="28"/>
    </row>
    <row r="36" spans="1:13" ht="24.75" customHeight="1" outlineLevel="3" collapsed="1" x14ac:dyDescent="0.25">
      <c r="A36" s="27" t="s">
        <v>209</v>
      </c>
      <c r="B36" s="34" t="s">
        <v>210</v>
      </c>
      <c r="C36" s="31">
        <v>98.453999999999994</v>
      </c>
      <c r="D36" s="31">
        <v>98.453999999999994</v>
      </c>
      <c r="E36" s="31"/>
      <c r="F36" s="28"/>
      <c r="G36" s="28"/>
      <c r="H36" s="28"/>
      <c r="I36" s="28"/>
      <c r="J36" s="28"/>
      <c r="K36" s="28"/>
      <c r="L36" s="28"/>
      <c r="M36" s="28"/>
    </row>
    <row r="37" spans="1:13" ht="12.75" customHeight="1" outlineLevel="2" x14ac:dyDescent="0.25">
      <c r="A37" s="27" t="s">
        <v>211</v>
      </c>
      <c r="B37" s="33" t="s">
        <v>212</v>
      </c>
      <c r="C37" s="30">
        <v>41260.525000000001</v>
      </c>
      <c r="D37" s="30">
        <v>23481.373</v>
      </c>
      <c r="E37" s="30"/>
      <c r="F37" s="30">
        <v>17779.152999999998</v>
      </c>
      <c r="G37" s="30">
        <v>4606.5010000000002</v>
      </c>
      <c r="H37" s="31">
        <v>180.01</v>
      </c>
      <c r="I37" s="31">
        <v>430.584</v>
      </c>
      <c r="J37" s="31">
        <v>395.57299999999998</v>
      </c>
      <c r="K37" s="30">
        <v>5542.6450000000004</v>
      </c>
      <c r="L37" s="30">
        <v>4305.2139999999999</v>
      </c>
      <c r="M37" s="30">
        <v>2318.625</v>
      </c>
    </row>
    <row r="38" spans="1:13" ht="12.75" customHeight="1" outlineLevel="3" x14ac:dyDescent="0.25">
      <c r="A38" s="27" t="s">
        <v>213</v>
      </c>
      <c r="B38" s="34" t="s">
        <v>214</v>
      </c>
      <c r="C38" s="30">
        <v>15338.846</v>
      </c>
      <c r="D38" s="30">
        <v>7917.1940000000004</v>
      </c>
      <c r="E38" s="30"/>
      <c r="F38" s="30">
        <v>7421.652</v>
      </c>
      <c r="G38" s="30">
        <v>1151.829</v>
      </c>
      <c r="H38" s="31">
        <v>78.597999999999999</v>
      </c>
      <c r="I38" s="31">
        <v>210.547</v>
      </c>
      <c r="J38" s="31">
        <v>273.255</v>
      </c>
      <c r="K38" s="30">
        <v>3742.8919999999998</v>
      </c>
      <c r="L38" s="30">
        <v>1189.423</v>
      </c>
      <c r="M38" s="31">
        <v>775.10900000000004</v>
      </c>
    </row>
    <row r="39" spans="1:13" ht="12.75" customHeight="1" outlineLevel="3" x14ac:dyDescent="0.25">
      <c r="A39" s="27" t="s">
        <v>215</v>
      </c>
      <c r="B39" s="34" t="s">
        <v>216</v>
      </c>
      <c r="C39" s="30">
        <v>3548.759</v>
      </c>
      <c r="D39" s="30">
        <v>2080.261</v>
      </c>
      <c r="E39" s="30"/>
      <c r="F39" s="30">
        <v>1468.498</v>
      </c>
      <c r="G39" s="31">
        <v>409.89</v>
      </c>
      <c r="H39" s="31">
        <v>32.36</v>
      </c>
      <c r="I39" s="31">
        <v>41.235999999999997</v>
      </c>
      <c r="J39" s="31">
        <v>39.036000000000001</v>
      </c>
      <c r="K39" s="31">
        <v>150.721</v>
      </c>
      <c r="L39" s="31">
        <v>492.21899999999999</v>
      </c>
      <c r="M39" s="31">
        <v>303.036</v>
      </c>
    </row>
    <row r="40" spans="1:13" ht="12.75" customHeight="1" outlineLevel="3" x14ac:dyDescent="0.25">
      <c r="A40" s="27" t="s">
        <v>217</v>
      </c>
      <c r="B40" s="34" t="s">
        <v>218</v>
      </c>
      <c r="C40" s="31">
        <v>515.42399999999998</v>
      </c>
      <c r="D40" s="31">
        <v>341.62599999999998</v>
      </c>
      <c r="E40" s="31"/>
      <c r="F40" s="31">
        <v>173.798</v>
      </c>
      <c r="G40" s="31">
        <v>52.262999999999998</v>
      </c>
      <c r="H40" s="31">
        <v>3.367</v>
      </c>
      <c r="I40" s="31">
        <v>6.2</v>
      </c>
      <c r="J40" s="31">
        <v>3.98</v>
      </c>
      <c r="K40" s="31">
        <v>25.093</v>
      </c>
      <c r="L40" s="31">
        <v>50.451000000000001</v>
      </c>
      <c r="M40" s="31">
        <v>32.444000000000003</v>
      </c>
    </row>
    <row r="41" spans="1:13" ht="12.75" customHeight="1" outlineLevel="3" x14ac:dyDescent="0.25">
      <c r="A41" s="27" t="s">
        <v>219</v>
      </c>
      <c r="B41" s="34" t="s">
        <v>220</v>
      </c>
      <c r="C41" s="30">
        <v>6805.6030000000001</v>
      </c>
      <c r="D41" s="30">
        <v>4456.1989999999996</v>
      </c>
      <c r="E41" s="30"/>
      <c r="F41" s="30">
        <v>2349.404</v>
      </c>
      <c r="G41" s="31">
        <v>122.40300000000001</v>
      </c>
      <c r="H41" s="31">
        <v>7.9649999999999999</v>
      </c>
      <c r="I41" s="31">
        <v>64.162999999999997</v>
      </c>
      <c r="J41" s="31">
        <v>11.18</v>
      </c>
      <c r="K41" s="31">
        <v>191.23099999999999</v>
      </c>
      <c r="L41" s="30">
        <v>1389.4259999999999</v>
      </c>
      <c r="M41" s="31">
        <v>563.03700000000003</v>
      </c>
    </row>
    <row r="42" spans="1:13" ht="12.75" customHeight="1" outlineLevel="3" x14ac:dyDescent="0.25">
      <c r="A42" s="27" t="s">
        <v>221</v>
      </c>
      <c r="B42" s="34" t="s">
        <v>222</v>
      </c>
      <c r="C42" s="30">
        <v>4753.7610000000004</v>
      </c>
      <c r="D42" s="30">
        <v>2409.6999999999998</v>
      </c>
      <c r="E42" s="30"/>
      <c r="F42" s="30">
        <v>2344.06</v>
      </c>
      <c r="G42" s="31">
        <v>368.17200000000003</v>
      </c>
      <c r="H42" s="31">
        <v>26.155000000000001</v>
      </c>
      <c r="I42" s="31">
        <v>70.591999999999999</v>
      </c>
      <c r="J42" s="31">
        <v>37.073999999999998</v>
      </c>
      <c r="K42" s="30">
        <v>1186.3219999999999</v>
      </c>
      <c r="L42" s="31">
        <v>398.69900000000001</v>
      </c>
      <c r="M42" s="31">
        <v>257.048</v>
      </c>
    </row>
    <row r="43" spans="1:13" ht="12.75" customHeight="1" outlineLevel="3" x14ac:dyDescent="0.25">
      <c r="A43" s="27" t="s">
        <v>223</v>
      </c>
      <c r="B43" s="34" t="s">
        <v>224</v>
      </c>
      <c r="C43" s="30">
        <v>3881.864</v>
      </c>
      <c r="D43" s="30">
        <v>1304.54</v>
      </c>
      <c r="E43" s="30"/>
      <c r="F43" s="30">
        <v>2577.3240000000001</v>
      </c>
      <c r="G43" s="30">
        <v>1972.1020000000001</v>
      </c>
      <c r="H43" s="31">
        <v>19.042000000000002</v>
      </c>
      <c r="I43" s="31">
        <v>3.9049999999999998</v>
      </c>
      <c r="J43" s="31">
        <v>13.813000000000001</v>
      </c>
      <c r="K43" s="31">
        <v>42.418999999999997</v>
      </c>
      <c r="L43" s="31">
        <v>310.83699999999999</v>
      </c>
      <c r="M43" s="31">
        <v>215.20500000000001</v>
      </c>
    </row>
    <row r="44" spans="1:13" ht="12.75" customHeight="1" outlineLevel="3" x14ac:dyDescent="0.25">
      <c r="A44" s="27" t="s">
        <v>225</v>
      </c>
      <c r="B44" s="34" t="s">
        <v>226</v>
      </c>
      <c r="C44" s="30">
        <v>2354.1860000000001</v>
      </c>
      <c r="D44" s="30">
        <v>1172.634</v>
      </c>
      <c r="E44" s="30"/>
      <c r="F44" s="30">
        <v>1181.5519999999999</v>
      </c>
      <c r="G44" s="31">
        <v>521.923</v>
      </c>
      <c r="H44" s="31">
        <v>11.981999999999999</v>
      </c>
      <c r="I44" s="31">
        <v>32.534999999999997</v>
      </c>
      <c r="J44" s="31">
        <v>16.452000000000002</v>
      </c>
      <c r="K44" s="31">
        <v>198.71299999999999</v>
      </c>
      <c r="L44" s="31">
        <v>276.274</v>
      </c>
      <c r="M44" s="31">
        <v>123.67400000000001</v>
      </c>
    </row>
    <row r="45" spans="1:13" ht="12.75" customHeight="1" outlineLevel="3" collapsed="1" x14ac:dyDescent="0.25">
      <c r="A45" s="27" t="s">
        <v>227</v>
      </c>
      <c r="B45" s="34" t="s">
        <v>228</v>
      </c>
      <c r="C45" s="30">
        <v>4062.0819999999999</v>
      </c>
      <c r="D45" s="30">
        <v>3799.2170000000001</v>
      </c>
      <c r="E45" s="30"/>
      <c r="F45" s="31">
        <v>262.86500000000001</v>
      </c>
      <c r="G45" s="31">
        <v>7.92</v>
      </c>
      <c r="H45" s="31">
        <v>0.54200000000000004</v>
      </c>
      <c r="I45" s="31">
        <v>1.4059999999999999</v>
      </c>
      <c r="J45" s="31">
        <v>0.78300000000000003</v>
      </c>
      <c r="K45" s="31">
        <v>5.2549999999999999</v>
      </c>
      <c r="L45" s="31">
        <v>197.88499999999999</v>
      </c>
      <c r="M45" s="31">
        <v>49.073</v>
      </c>
    </row>
    <row r="46" spans="1:13" ht="24.75" customHeight="1" outlineLevel="2" x14ac:dyDescent="0.25">
      <c r="A46" s="27" t="s">
        <v>229</v>
      </c>
      <c r="B46" s="33" t="s">
        <v>230</v>
      </c>
      <c r="C46" s="30">
        <v>28952.41</v>
      </c>
      <c r="D46" s="30">
        <v>27659.128000000001</v>
      </c>
      <c r="E46" s="30"/>
      <c r="F46" s="30">
        <v>1293.2819999999999</v>
      </c>
      <c r="G46" s="31">
        <v>371.74</v>
      </c>
      <c r="H46" s="31">
        <v>19.451000000000001</v>
      </c>
      <c r="I46" s="31">
        <v>25.640999999999998</v>
      </c>
      <c r="J46" s="31">
        <v>27.558</v>
      </c>
      <c r="K46" s="31">
        <v>367.88400000000001</v>
      </c>
      <c r="L46" s="31">
        <v>285.33699999999999</v>
      </c>
      <c r="M46" s="31">
        <v>195.672</v>
      </c>
    </row>
    <row r="47" spans="1:13" ht="12.75" customHeight="1" outlineLevel="3" x14ac:dyDescent="0.25">
      <c r="A47" s="27" t="s">
        <v>231</v>
      </c>
      <c r="B47" s="34" t="s">
        <v>232</v>
      </c>
      <c r="C47" s="32"/>
      <c r="D47" s="28"/>
      <c r="E47" s="28"/>
      <c r="F47" s="32"/>
      <c r="G47" s="28"/>
      <c r="H47" s="28"/>
      <c r="I47" s="28"/>
      <c r="J47" s="28"/>
      <c r="K47" s="28"/>
      <c r="L47" s="28"/>
      <c r="M47" s="28"/>
    </row>
    <row r="48" spans="1:13" ht="12.75" customHeight="1" outlineLevel="3" x14ac:dyDescent="0.25">
      <c r="A48" s="27" t="s">
        <v>233</v>
      </c>
      <c r="B48" s="34" t="s">
        <v>234</v>
      </c>
      <c r="C48" s="30">
        <v>25395.955999999998</v>
      </c>
      <c r="D48" s="30">
        <v>24574.242999999999</v>
      </c>
      <c r="E48" s="30"/>
      <c r="F48" s="31">
        <v>821.71299999999997</v>
      </c>
      <c r="G48" s="31">
        <v>244.435</v>
      </c>
      <c r="H48" s="31">
        <v>10.785</v>
      </c>
      <c r="I48" s="31">
        <v>3.3839999999999999</v>
      </c>
      <c r="J48" s="31">
        <v>15.047000000000001</v>
      </c>
      <c r="K48" s="31">
        <v>283.166</v>
      </c>
      <c r="L48" s="31">
        <v>154.39099999999999</v>
      </c>
      <c r="M48" s="31">
        <v>110.506</v>
      </c>
    </row>
    <row r="49" spans="1:13" ht="12.75" customHeight="1" outlineLevel="4" x14ac:dyDescent="0.25">
      <c r="A49" s="27" t="s">
        <v>235</v>
      </c>
      <c r="B49" s="35" t="s">
        <v>236</v>
      </c>
      <c r="C49" s="31">
        <v>107.914</v>
      </c>
      <c r="D49" s="31">
        <v>107.914</v>
      </c>
      <c r="E49" s="31"/>
      <c r="F49" s="28"/>
      <c r="G49" s="28"/>
      <c r="H49" s="28"/>
      <c r="I49" s="28"/>
      <c r="J49" s="28"/>
      <c r="K49" s="28"/>
      <c r="L49" s="28"/>
      <c r="M49" s="28"/>
    </row>
    <row r="50" spans="1:13" ht="12.75" customHeight="1" outlineLevel="4" x14ac:dyDescent="0.25">
      <c r="A50" s="27" t="s">
        <v>237</v>
      </c>
      <c r="B50" s="35" t="s">
        <v>238</v>
      </c>
      <c r="C50" s="30">
        <v>21822.066999999999</v>
      </c>
      <c r="D50" s="30">
        <v>21822.066999999999</v>
      </c>
      <c r="E50" s="30"/>
      <c r="F50" s="28"/>
      <c r="G50" s="28"/>
      <c r="H50" s="28"/>
      <c r="I50" s="28"/>
      <c r="J50" s="28"/>
      <c r="K50" s="28"/>
      <c r="L50" s="28"/>
      <c r="M50" s="28"/>
    </row>
    <row r="51" spans="1:13" ht="12.75" customHeight="1" outlineLevel="4" x14ac:dyDescent="0.25">
      <c r="A51" s="27" t="s">
        <v>239</v>
      </c>
      <c r="B51" s="35" t="s">
        <v>240</v>
      </c>
      <c r="C51" s="30">
        <v>3465.9749999999999</v>
      </c>
      <c r="D51" s="30">
        <v>2644.2620000000002</v>
      </c>
      <c r="E51" s="30"/>
      <c r="F51" s="31">
        <v>821.71299999999997</v>
      </c>
      <c r="G51" s="31">
        <v>244.435</v>
      </c>
      <c r="H51" s="31">
        <v>10.785</v>
      </c>
      <c r="I51" s="31">
        <v>3.3839999999999999</v>
      </c>
      <c r="J51" s="31">
        <v>15.047000000000001</v>
      </c>
      <c r="K51" s="31">
        <v>283.166</v>
      </c>
      <c r="L51" s="31">
        <v>154.39099999999999</v>
      </c>
      <c r="M51" s="31">
        <v>110.506</v>
      </c>
    </row>
    <row r="52" spans="1:13" ht="12.75" customHeight="1" outlineLevel="4" collapsed="1" x14ac:dyDescent="0.25">
      <c r="A52" s="27" t="s">
        <v>241</v>
      </c>
      <c r="B52" s="35" t="s">
        <v>242</v>
      </c>
      <c r="C52" s="32"/>
      <c r="D52" s="28"/>
      <c r="E52" s="28"/>
      <c r="F52" s="32"/>
      <c r="G52" s="28"/>
      <c r="H52" s="28"/>
      <c r="I52" s="28"/>
      <c r="J52" s="28"/>
      <c r="K52" s="28"/>
      <c r="L52" s="28"/>
      <c r="M52" s="28"/>
    </row>
    <row r="53" spans="1:13" ht="24.75" customHeight="1" outlineLevel="3" x14ac:dyDescent="0.25">
      <c r="A53" s="27" t="s">
        <v>243</v>
      </c>
      <c r="B53" s="34" t="s">
        <v>244</v>
      </c>
      <c r="C53" s="30">
        <v>3556.4540000000002</v>
      </c>
      <c r="D53" s="30">
        <v>3084.884</v>
      </c>
      <c r="E53" s="30"/>
      <c r="F53" s="31">
        <v>471.56900000000002</v>
      </c>
      <c r="G53" s="31">
        <v>127.306</v>
      </c>
      <c r="H53" s="31">
        <v>8.6660000000000004</v>
      </c>
      <c r="I53" s="31">
        <v>22.257000000000001</v>
      </c>
      <c r="J53" s="31">
        <v>12.510999999999999</v>
      </c>
      <c r="K53" s="31">
        <v>84.718000000000004</v>
      </c>
      <c r="L53" s="31">
        <v>130.946</v>
      </c>
      <c r="M53" s="31">
        <v>85.165999999999997</v>
      </c>
    </row>
    <row r="54" spans="1:13" ht="12.75" customHeight="1" outlineLevel="4" x14ac:dyDescent="0.25">
      <c r="A54" s="27" t="s">
        <v>245</v>
      </c>
      <c r="B54" s="35" t="s">
        <v>246</v>
      </c>
      <c r="C54" s="31">
        <v>111.812</v>
      </c>
      <c r="D54" s="31">
        <v>72.39</v>
      </c>
      <c r="E54" s="31"/>
      <c r="F54" s="31">
        <v>39.423000000000002</v>
      </c>
      <c r="G54" s="31">
        <v>10.629</v>
      </c>
      <c r="H54" s="31">
        <v>0.72599999999999998</v>
      </c>
      <c r="I54" s="31">
        <v>1.88</v>
      </c>
      <c r="J54" s="31">
        <v>1.0489999999999999</v>
      </c>
      <c r="K54" s="31">
        <v>7.03</v>
      </c>
      <c r="L54" s="31">
        <v>10.977</v>
      </c>
      <c r="M54" s="31">
        <v>7.1310000000000002</v>
      </c>
    </row>
    <row r="55" spans="1:13" ht="12.75" customHeight="1" outlineLevel="4" x14ac:dyDescent="0.25">
      <c r="A55" s="27" t="s">
        <v>247</v>
      </c>
      <c r="B55" s="35" t="s">
        <v>248</v>
      </c>
      <c r="C55" s="31">
        <v>89.727000000000004</v>
      </c>
      <c r="D55" s="31">
        <v>58.091000000000001</v>
      </c>
      <c r="E55" s="31"/>
      <c r="F55" s="31">
        <v>31.635999999999999</v>
      </c>
      <c r="G55" s="31">
        <v>8.5299999999999994</v>
      </c>
      <c r="H55" s="31">
        <v>0.58299999999999996</v>
      </c>
      <c r="I55" s="31">
        <v>1.5089999999999999</v>
      </c>
      <c r="J55" s="31">
        <v>0.84099999999999997</v>
      </c>
      <c r="K55" s="31">
        <v>5.6420000000000003</v>
      </c>
      <c r="L55" s="31">
        <v>8.8089999999999993</v>
      </c>
      <c r="M55" s="31">
        <v>5.7220000000000004</v>
      </c>
    </row>
    <row r="56" spans="1:13" ht="12.75" customHeight="1" outlineLevel="4" x14ac:dyDescent="0.25">
      <c r="A56" s="27" t="s">
        <v>249</v>
      </c>
      <c r="B56" s="35" t="s">
        <v>250</v>
      </c>
      <c r="C56" s="31">
        <v>17.256</v>
      </c>
      <c r="D56" s="31">
        <v>12.403</v>
      </c>
      <c r="E56" s="31"/>
      <c r="F56" s="31">
        <v>4.8520000000000003</v>
      </c>
      <c r="G56" s="31">
        <v>1.47</v>
      </c>
      <c r="H56" s="31">
        <v>6.7000000000000004E-2</v>
      </c>
      <c r="I56" s="28"/>
      <c r="J56" s="31">
        <v>9.7000000000000003E-2</v>
      </c>
      <c r="K56" s="31">
        <v>1.486</v>
      </c>
      <c r="L56" s="31">
        <v>0.98499999999999999</v>
      </c>
      <c r="M56" s="31">
        <v>0.748</v>
      </c>
    </row>
    <row r="57" spans="1:13" ht="12.75" customHeight="1" outlineLevel="4" collapsed="1" x14ac:dyDescent="0.25">
      <c r="A57" s="27" t="s">
        <v>251</v>
      </c>
      <c r="B57" s="35" t="s">
        <v>252</v>
      </c>
      <c r="C57" s="30">
        <v>3337.6590000000001</v>
      </c>
      <c r="D57" s="30">
        <v>2942</v>
      </c>
      <c r="E57" s="30"/>
      <c r="F57" s="31">
        <v>395.65899999999999</v>
      </c>
      <c r="G57" s="31">
        <v>106.67700000000001</v>
      </c>
      <c r="H57" s="31">
        <v>7.29</v>
      </c>
      <c r="I57" s="31">
        <v>18.867999999999999</v>
      </c>
      <c r="J57" s="31">
        <v>10.523999999999999</v>
      </c>
      <c r="K57" s="31">
        <v>70.56</v>
      </c>
      <c r="L57" s="31">
        <v>110.17400000000001</v>
      </c>
      <c r="M57" s="31">
        <v>71.564999999999998</v>
      </c>
    </row>
    <row r="58" spans="1:13" ht="12.75" customHeight="1" outlineLevel="1" x14ac:dyDescent="0.25">
      <c r="A58" s="27" t="s">
        <v>253</v>
      </c>
      <c r="B58" s="29" t="s">
        <v>254</v>
      </c>
      <c r="C58" s="30">
        <v>351005.61200000002</v>
      </c>
      <c r="D58" s="30">
        <v>245080.81599999999</v>
      </c>
      <c r="E58" s="30"/>
      <c r="F58" s="30">
        <v>105924.796</v>
      </c>
      <c r="G58" s="30">
        <v>21552.812000000002</v>
      </c>
      <c r="H58" s="31">
        <v>887.22</v>
      </c>
      <c r="I58" s="30">
        <v>3210.4609999999998</v>
      </c>
      <c r="J58" s="30">
        <v>3656.65</v>
      </c>
      <c r="K58" s="30">
        <v>13275.312</v>
      </c>
      <c r="L58" s="30">
        <v>39013.838000000003</v>
      </c>
      <c r="M58" s="30">
        <v>24328.503000000001</v>
      </c>
    </row>
    <row r="59" spans="1:13" ht="12.75" customHeight="1" outlineLevel="2" x14ac:dyDescent="0.25">
      <c r="A59" s="27" t="s">
        <v>255</v>
      </c>
      <c r="B59" s="33" t="s">
        <v>256</v>
      </c>
      <c r="C59" s="30">
        <v>350990.61200000002</v>
      </c>
      <c r="D59" s="30">
        <v>245070.859</v>
      </c>
      <c r="E59" s="30"/>
      <c r="F59" s="30">
        <v>105919.753</v>
      </c>
      <c r="G59" s="30">
        <v>21551.615000000002</v>
      </c>
      <c r="H59" s="31">
        <v>887.13900000000001</v>
      </c>
      <c r="I59" s="30">
        <v>3210.2489999999998</v>
      </c>
      <c r="J59" s="30">
        <v>3656.5309999999999</v>
      </c>
      <c r="K59" s="30">
        <v>13274.519</v>
      </c>
      <c r="L59" s="30">
        <v>39012.601000000002</v>
      </c>
      <c r="M59" s="30">
        <v>24327.098999999998</v>
      </c>
    </row>
    <row r="60" spans="1:13" ht="36.75" customHeight="1" outlineLevel="3" x14ac:dyDescent="0.25">
      <c r="A60" s="27" t="s">
        <v>257</v>
      </c>
      <c r="B60" s="34" t="s">
        <v>258</v>
      </c>
      <c r="C60" s="30">
        <v>317896.67599999998</v>
      </c>
      <c r="D60" s="30">
        <v>222158.54699999999</v>
      </c>
      <c r="E60" s="30"/>
      <c r="F60" s="30">
        <v>95738.13</v>
      </c>
      <c r="G60" s="30">
        <v>19469.638999999999</v>
      </c>
      <c r="H60" s="31">
        <v>800.16300000000001</v>
      </c>
      <c r="I60" s="30">
        <v>2873.8319999999999</v>
      </c>
      <c r="J60" s="30">
        <v>3193.732</v>
      </c>
      <c r="K60" s="30">
        <v>12096.695</v>
      </c>
      <c r="L60" s="30">
        <v>35314.553999999996</v>
      </c>
      <c r="M60" s="30">
        <v>21989.512999999999</v>
      </c>
    </row>
    <row r="61" spans="1:13" ht="36.75" customHeight="1" outlineLevel="3" collapsed="1" x14ac:dyDescent="0.25">
      <c r="A61" s="27" t="s">
        <v>259</v>
      </c>
      <c r="B61" s="34" t="s">
        <v>260</v>
      </c>
      <c r="C61" s="30">
        <v>33093.936000000002</v>
      </c>
      <c r="D61" s="30">
        <v>22912.312000000002</v>
      </c>
      <c r="E61" s="30"/>
      <c r="F61" s="30">
        <v>10181.624</v>
      </c>
      <c r="G61" s="30">
        <v>2081.9749999999999</v>
      </c>
      <c r="H61" s="31">
        <v>86.974999999999994</v>
      </c>
      <c r="I61" s="31">
        <v>336.416</v>
      </c>
      <c r="J61" s="31">
        <v>462.79899999999998</v>
      </c>
      <c r="K61" s="30">
        <v>1177.8240000000001</v>
      </c>
      <c r="L61" s="30">
        <v>3698.047</v>
      </c>
      <c r="M61" s="30">
        <v>2337.587</v>
      </c>
    </row>
    <row r="62" spans="1:13" ht="12.75" customHeight="1" outlineLevel="2" x14ac:dyDescent="0.25">
      <c r="A62" s="27" t="s">
        <v>261</v>
      </c>
      <c r="B62" s="33" t="s">
        <v>262</v>
      </c>
      <c r="C62" s="31">
        <v>15</v>
      </c>
      <c r="D62" s="31">
        <v>9.9570000000000007</v>
      </c>
      <c r="E62" s="31"/>
      <c r="F62" s="31">
        <v>5.0430000000000001</v>
      </c>
      <c r="G62" s="31">
        <v>1.198</v>
      </c>
      <c r="H62" s="31">
        <v>8.2000000000000003E-2</v>
      </c>
      <c r="I62" s="31">
        <v>0.21199999999999999</v>
      </c>
      <c r="J62" s="31">
        <v>0.11799999999999999</v>
      </c>
      <c r="K62" s="31">
        <v>0.79200000000000004</v>
      </c>
      <c r="L62" s="31">
        <v>1.2370000000000001</v>
      </c>
      <c r="M62" s="31">
        <v>1.4039999999999999</v>
      </c>
    </row>
    <row r="63" spans="1:13" ht="24.75" customHeight="1" outlineLevel="3" x14ac:dyDescent="0.25">
      <c r="A63" s="27" t="s">
        <v>263</v>
      </c>
      <c r="B63" s="34" t="s">
        <v>264</v>
      </c>
      <c r="C63" s="31">
        <v>15</v>
      </c>
      <c r="D63" s="31">
        <v>9.9570000000000007</v>
      </c>
      <c r="E63" s="31"/>
      <c r="F63" s="31">
        <v>5.0430000000000001</v>
      </c>
      <c r="G63" s="31">
        <v>1.198</v>
      </c>
      <c r="H63" s="31">
        <v>8.2000000000000003E-2</v>
      </c>
      <c r="I63" s="31">
        <v>0.21199999999999999</v>
      </c>
      <c r="J63" s="31">
        <v>0.11799999999999999</v>
      </c>
      <c r="K63" s="31">
        <v>0.79200000000000004</v>
      </c>
      <c r="L63" s="31">
        <v>1.2370000000000001</v>
      </c>
      <c r="M63" s="31">
        <v>1.4039999999999999</v>
      </c>
    </row>
    <row r="64" spans="1:13" ht="24.75" customHeight="1" outlineLevel="4" x14ac:dyDescent="0.25">
      <c r="A64" s="27" t="s">
        <v>265</v>
      </c>
      <c r="B64" s="35" t="s">
        <v>264</v>
      </c>
      <c r="C64" s="31">
        <v>15</v>
      </c>
      <c r="D64" s="31">
        <v>9.9570000000000007</v>
      </c>
      <c r="E64" s="31"/>
      <c r="F64" s="31">
        <v>5.0430000000000001</v>
      </c>
      <c r="G64" s="31">
        <v>1.198</v>
      </c>
      <c r="H64" s="31">
        <v>8.2000000000000003E-2</v>
      </c>
      <c r="I64" s="31">
        <v>0.21199999999999999</v>
      </c>
      <c r="J64" s="31">
        <v>0.11799999999999999</v>
      </c>
      <c r="K64" s="31">
        <v>0.79200000000000004</v>
      </c>
      <c r="L64" s="31">
        <v>1.2370000000000001</v>
      </c>
      <c r="M64" s="31">
        <v>1.4039999999999999</v>
      </c>
    </row>
    <row r="65" spans="1:13" ht="24.75" customHeight="1" outlineLevel="4" collapsed="1" x14ac:dyDescent="0.25">
      <c r="A65" s="27" t="s">
        <v>266</v>
      </c>
      <c r="B65" s="35" t="s">
        <v>267</v>
      </c>
      <c r="C65" s="32"/>
      <c r="D65" s="28"/>
      <c r="E65" s="28"/>
      <c r="F65" s="32"/>
      <c r="G65" s="28"/>
      <c r="H65" s="28"/>
      <c r="I65" s="28"/>
      <c r="J65" s="28"/>
      <c r="K65" s="28"/>
      <c r="L65" s="28"/>
      <c r="M65" s="28"/>
    </row>
    <row r="66" spans="1:13" ht="12.75" customHeight="1" outlineLevel="3" x14ac:dyDescent="0.25">
      <c r="A66" s="27" t="s">
        <v>268</v>
      </c>
      <c r="B66" s="34" t="s">
        <v>269</v>
      </c>
      <c r="C66" s="32"/>
      <c r="D66" s="28"/>
      <c r="E66" s="28"/>
      <c r="F66" s="32"/>
      <c r="G66" s="28"/>
      <c r="H66" s="28"/>
      <c r="I66" s="28"/>
      <c r="J66" s="28"/>
      <c r="K66" s="28"/>
      <c r="L66" s="28"/>
      <c r="M66" s="28"/>
    </row>
    <row r="67" spans="1:13" ht="12.75" customHeight="1" outlineLevel="4" x14ac:dyDescent="0.25">
      <c r="A67" s="27" t="s">
        <v>270</v>
      </c>
      <c r="B67" s="35" t="s">
        <v>269</v>
      </c>
      <c r="C67" s="32"/>
      <c r="D67" s="28"/>
      <c r="E67" s="28"/>
      <c r="F67" s="32"/>
      <c r="G67" s="28"/>
      <c r="H67" s="28"/>
      <c r="I67" s="28"/>
      <c r="J67" s="28"/>
      <c r="K67" s="28"/>
      <c r="L67" s="28"/>
      <c r="M67" s="28"/>
    </row>
    <row r="68" spans="1:13" ht="24.75" customHeight="1" outlineLevel="5" x14ac:dyDescent="0.25">
      <c r="A68" s="27" t="s">
        <v>271</v>
      </c>
      <c r="B68" s="36" t="s">
        <v>272</v>
      </c>
      <c r="C68" s="32"/>
      <c r="D68" s="28"/>
      <c r="E68" s="28"/>
      <c r="F68" s="32"/>
      <c r="G68" s="28"/>
      <c r="H68" s="28"/>
      <c r="I68" s="28"/>
      <c r="J68" s="28"/>
      <c r="K68" s="28"/>
      <c r="L68" s="28"/>
      <c r="M68" s="28"/>
    </row>
    <row r="69" spans="1:13" ht="12.75" customHeight="1" outlineLevel="5" collapsed="1" x14ac:dyDescent="0.25">
      <c r="A69" s="27" t="s">
        <v>273</v>
      </c>
      <c r="B69" s="36" t="s">
        <v>274</v>
      </c>
      <c r="C69" s="32"/>
      <c r="D69" s="28"/>
      <c r="E69" s="28"/>
      <c r="F69" s="32"/>
      <c r="G69" s="28"/>
      <c r="H69" s="28"/>
      <c r="I69" s="28"/>
      <c r="J69" s="28"/>
      <c r="K69" s="28"/>
      <c r="L69" s="28"/>
      <c r="M69" s="28"/>
    </row>
    <row r="70" spans="1:13" ht="24.75" customHeight="1" outlineLevel="4" x14ac:dyDescent="0.25">
      <c r="A70" s="27" t="s">
        <v>275</v>
      </c>
      <c r="B70" s="35" t="s">
        <v>276</v>
      </c>
      <c r="C70" s="32"/>
      <c r="D70" s="28"/>
      <c r="E70" s="28"/>
      <c r="F70" s="32"/>
      <c r="G70" s="28"/>
      <c r="H70" s="28"/>
      <c r="I70" s="28"/>
      <c r="J70" s="28"/>
      <c r="K70" s="28"/>
      <c r="L70" s="28"/>
      <c r="M70" s="28"/>
    </row>
    <row r="71" spans="1:13" ht="12.75" customHeight="1" outlineLevel="1" x14ac:dyDescent="0.25">
      <c r="A71" s="27" t="s">
        <v>277</v>
      </c>
      <c r="B71" s="29" t="s">
        <v>278</v>
      </c>
      <c r="C71" s="30">
        <v>105282.686</v>
      </c>
      <c r="D71" s="30">
        <v>73620.862999999998</v>
      </c>
      <c r="E71" s="30"/>
      <c r="F71" s="30">
        <v>31661.822</v>
      </c>
      <c r="G71" s="30">
        <v>6457.8829999999998</v>
      </c>
      <c r="H71" s="31">
        <v>263.60700000000003</v>
      </c>
      <c r="I71" s="31">
        <v>948.40700000000004</v>
      </c>
      <c r="J71" s="30">
        <v>1094.712</v>
      </c>
      <c r="K71" s="30">
        <v>3888.35</v>
      </c>
      <c r="L71" s="30">
        <v>11714.874</v>
      </c>
      <c r="M71" s="30">
        <v>7293.991</v>
      </c>
    </row>
    <row r="72" spans="1:13" ht="12.75" customHeight="1" outlineLevel="2" x14ac:dyDescent="0.25">
      <c r="A72" s="27" t="s">
        <v>279</v>
      </c>
      <c r="B72" s="33" t="s">
        <v>280</v>
      </c>
      <c r="C72" s="30">
        <v>104580.649</v>
      </c>
      <c r="D72" s="30">
        <v>73130.67</v>
      </c>
      <c r="E72" s="30"/>
      <c r="F72" s="30">
        <v>31449.978999999999</v>
      </c>
      <c r="G72" s="30">
        <v>6414.78</v>
      </c>
      <c r="H72" s="31">
        <v>261.83199999999999</v>
      </c>
      <c r="I72" s="31">
        <v>941.98199999999997</v>
      </c>
      <c r="J72" s="30">
        <v>1087.3969999999999</v>
      </c>
      <c r="K72" s="30">
        <v>3861.79</v>
      </c>
      <c r="L72" s="30">
        <v>11636.867</v>
      </c>
      <c r="M72" s="30">
        <v>7245.3310000000001</v>
      </c>
    </row>
    <row r="73" spans="1:13" ht="36.75" customHeight="1" outlineLevel="3" x14ac:dyDescent="0.25">
      <c r="A73" s="27" t="s">
        <v>281</v>
      </c>
      <c r="B73" s="34" t="s">
        <v>282</v>
      </c>
      <c r="C73" s="30">
        <v>104580.649</v>
      </c>
      <c r="D73" s="30">
        <v>73130.67</v>
      </c>
      <c r="E73" s="30"/>
      <c r="F73" s="30">
        <v>31449.978999999999</v>
      </c>
      <c r="G73" s="30">
        <v>6414.78</v>
      </c>
      <c r="H73" s="31">
        <v>261.83199999999999</v>
      </c>
      <c r="I73" s="31">
        <v>941.98199999999997</v>
      </c>
      <c r="J73" s="30">
        <v>1087.3969999999999</v>
      </c>
      <c r="K73" s="30">
        <v>3861.79</v>
      </c>
      <c r="L73" s="30">
        <v>11636.867</v>
      </c>
      <c r="M73" s="30">
        <v>7245.3310000000001</v>
      </c>
    </row>
    <row r="74" spans="1:13" ht="36.75" customHeight="1" outlineLevel="3" collapsed="1" x14ac:dyDescent="0.25">
      <c r="A74" s="27" t="s">
        <v>283</v>
      </c>
      <c r="B74" s="34" t="s">
        <v>284</v>
      </c>
      <c r="C74" s="32"/>
      <c r="D74" s="28"/>
      <c r="E74" s="28"/>
      <c r="F74" s="32"/>
      <c r="G74" s="28"/>
      <c r="H74" s="28"/>
      <c r="I74" s="28"/>
      <c r="J74" s="28"/>
      <c r="K74" s="28"/>
      <c r="L74" s="28"/>
      <c r="M74" s="28"/>
    </row>
    <row r="75" spans="1:13" ht="24.75" customHeight="1" outlineLevel="2" x14ac:dyDescent="0.25">
      <c r="A75" s="27" t="s">
        <v>285</v>
      </c>
      <c r="B75" s="33" t="s">
        <v>286</v>
      </c>
      <c r="C75" s="31">
        <v>702.03599999999994</v>
      </c>
      <c r="D75" s="31">
        <v>490.19400000000002</v>
      </c>
      <c r="E75" s="31"/>
      <c r="F75" s="31">
        <v>211.84299999999999</v>
      </c>
      <c r="G75" s="31">
        <v>43.103000000000002</v>
      </c>
      <c r="H75" s="31">
        <v>1.7749999999999999</v>
      </c>
      <c r="I75" s="31">
        <v>6.4249999999999998</v>
      </c>
      <c r="J75" s="31">
        <v>7.3140000000000001</v>
      </c>
      <c r="K75" s="31">
        <v>26.559000000000001</v>
      </c>
      <c r="L75" s="31">
        <v>78.007000000000005</v>
      </c>
      <c r="M75" s="31">
        <v>48.658999999999999</v>
      </c>
    </row>
    <row r="76" spans="1:13" ht="36.75" customHeight="1" outlineLevel="3" x14ac:dyDescent="0.25">
      <c r="A76" s="27" t="s">
        <v>287</v>
      </c>
      <c r="B76" s="34" t="s">
        <v>288</v>
      </c>
      <c r="C76" s="31">
        <v>702.03599999999994</v>
      </c>
      <c r="D76" s="31">
        <v>490.19400000000002</v>
      </c>
      <c r="E76" s="31"/>
      <c r="F76" s="31">
        <v>211.84299999999999</v>
      </c>
      <c r="G76" s="31">
        <v>43.103000000000002</v>
      </c>
      <c r="H76" s="31">
        <v>1.7749999999999999</v>
      </c>
      <c r="I76" s="31">
        <v>6.4249999999999998</v>
      </c>
      <c r="J76" s="31">
        <v>7.3140000000000001</v>
      </c>
      <c r="K76" s="31">
        <v>26.559000000000001</v>
      </c>
      <c r="L76" s="31">
        <v>78.007000000000005</v>
      </c>
      <c r="M76" s="31">
        <v>48.658999999999999</v>
      </c>
    </row>
    <row r="77" spans="1:13" ht="36.75" customHeight="1" outlineLevel="3" collapsed="1" x14ac:dyDescent="0.25">
      <c r="A77" s="27" t="s">
        <v>289</v>
      </c>
      <c r="B77" s="34" t="s">
        <v>290</v>
      </c>
      <c r="C77" s="32"/>
      <c r="D77" s="28"/>
      <c r="E77" s="28"/>
      <c r="F77" s="32"/>
      <c r="G77" s="28"/>
      <c r="H77" s="28"/>
      <c r="I77" s="28"/>
      <c r="J77" s="28"/>
      <c r="K77" s="28"/>
      <c r="L77" s="28"/>
      <c r="M77" s="28"/>
    </row>
    <row r="78" spans="1:13" ht="12.75" customHeight="1" outlineLevel="1" x14ac:dyDescent="0.25">
      <c r="A78" s="27" t="s">
        <v>291</v>
      </c>
      <c r="B78" s="29" t="s">
        <v>292</v>
      </c>
      <c r="C78" s="30">
        <v>96024.324999999997</v>
      </c>
      <c r="D78" s="30">
        <v>89029.032999999996</v>
      </c>
      <c r="E78" s="30"/>
      <c r="F78" s="30">
        <v>6995.2920000000004</v>
      </c>
      <c r="G78" s="30">
        <v>1092.566</v>
      </c>
      <c r="H78" s="30">
        <v>1945.9380000000001</v>
      </c>
      <c r="I78" s="31">
        <v>184.09899999999999</v>
      </c>
      <c r="J78" s="31">
        <v>163.87899999999999</v>
      </c>
      <c r="K78" s="30">
        <v>1001.7329999999999</v>
      </c>
      <c r="L78" s="30">
        <v>1187.45</v>
      </c>
      <c r="M78" s="30">
        <v>1419.627</v>
      </c>
    </row>
    <row r="79" spans="1:13" ht="12.75" customHeight="1" outlineLevel="2" x14ac:dyDescent="0.25">
      <c r="A79" s="27" t="s">
        <v>293</v>
      </c>
      <c r="B79" s="33" t="s">
        <v>28</v>
      </c>
      <c r="C79" s="30">
        <v>96024.324999999997</v>
      </c>
      <c r="D79" s="30">
        <v>89029.032999999996</v>
      </c>
      <c r="E79" s="30"/>
      <c r="F79" s="30">
        <v>6995.2920000000004</v>
      </c>
      <c r="G79" s="30">
        <v>1092.566</v>
      </c>
      <c r="H79" s="30">
        <v>1945.9380000000001</v>
      </c>
      <c r="I79" s="31">
        <v>184.09899999999999</v>
      </c>
      <c r="J79" s="31">
        <v>163.87899999999999</v>
      </c>
      <c r="K79" s="30">
        <v>1001.7329999999999</v>
      </c>
      <c r="L79" s="30">
        <v>1187.45</v>
      </c>
      <c r="M79" s="30">
        <v>1419.627</v>
      </c>
    </row>
    <row r="80" spans="1:13" ht="12.75" customHeight="1" outlineLevel="3" x14ac:dyDescent="0.25">
      <c r="A80" s="27" t="s">
        <v>294</v>
      </c>
      <c r="B80" s="34" t="s">
        <v>295</v>
      </c>
      <c r="C80" s="30">
        <v>3391.877</v>
      </c>
      <c r="D80" s="30">
        <v>2167.076</v>
      </c>
      <c r="E80" s="30"/>
      <c r="F80" s="30">
        <v>1224.8009999999999</v>
      </c>
      <c r="G80" s="31">
        <v>285.02499999999998</v>
      </c>
      <c r="H80" s="31">
        <v>76.158000000000001</v>
      </c>
      <c r="I80" s="31">
        <v>50.392000000000003</v>
      </c>
      <c r="J80" s="31">
        <v>28.109000000000002</v>
      </c>
      <c r="K80" s="31">
        <v>299.63799999999998</v>
      </c>
      <c r="L80" s="31">
        <v>294.31400000000002</v>
      </c>
      <c r="M80" s="31">
        <v>191.16499999999999</v>
      </c>
    </row>
    <row r="81" spans="1:13" ht="12.75" customHeight="1" outlineLevel="3" x14ac:dyDescent="0.25">
      <c r="A81" s="27" t="s">
        <v>296</v>
      </c>
      <c r="B81" s="34" t="s">
        <v>297</v>
      </c>
      <c r="C81" s="30">
        <v>9888.4120000000003</v>
      </c>
      <c r="D81" s="30">
        <v>7411.5230000000001</v>
      </c>
      <c r="E81" s="30"/>
      <c r="F81" s="30">
        <v>2476.8890000000001</v>
      </c>
      <c r="G81" s="31">
        <v>507.60399999999998</v>
      </c>
      <c r="H81" s="31">
        <v>34.210999999999999</v>
      </c>
      <c r="I81" s="31">
        <v>86.307000000000002</v>
      </c>
      <c r="J81" s="31">
        <v>97.177999999999997</v>
      </c>
      <c r="K81" s="31">
        <v>379.86700000000002</v>
      </c>
      <c r="L81" s="31">
        <v>596.19500000000005</v>
      </c>
      <c r="M81" s="31">
        <v>775.52700000000004</v>
      </c>
    </row>
    <row r="82" spans="1:13" ht="12.75" customHeight="1" outlineLevel="3" x14ac:dyDescent="0.25">
      <c r="A82" s="27" t="s">
        <v>298</v>
      </c>
      <c r="B82" s="34" t="s">
        <v>299</v>
      </c>
      <c r="C82" s="32"/>
      <c r="D82" s="28"/>
      <c r="E82" s="28"/>
      <c r="F82" s="32"/>
      <c r="G82" s="28"/>
      <c r="H82" s="28"/>
      <c r="I82" s="28"/>
      <c r="J82" s="28"/>
      <c r="K82" s="28"/>
      <c r="L82" s="28"/>
      <c r="M82" s="28"/>
    </row>
    <row r="83" spans="1:13" ht="12.75" customHeight="1" outlineLevel="3" x14ac:dyDescent="0.25">
      <c r="A83" s="27" t="s">
        <v>300</v>
      </c>
      <c r="B83" s="34" t="s">
        <v>301</v>
      </c>
      <c r="C83" s="30">
        <v>14129.996999999999</v>
      </c>
      <c r="D83" s="30">
        <v>11116.948</v>
      </c>
      <c r="E83" s="30"/>
      <c r="F83" s="30">
        <v>3013.049</v>
      </c>
      <c r="G83" s="31">
        <v>226.31</v>
      </c>
      <c r="H83" s="30">
        <v>1830.587</v>
      </c>
      <c r="I83" s="31">
        <v>34.682000000000002</v>
      </c>
      <c r="J83" s="31">
        <v>20.856999999999999</v>
      </c>
      <c r="K83" s="31">
        <v>274.58</v>
      </c>
      <c r="L83" s="31">
        <v>221.84</v>
      </c>
      <c r="M83" s="31">
        <v>404.19200000000001</v>
      </c>
    </row>
    <row r="84" spans="1:13" ht="12.75" customHeight="1" outlineLevel="3" x14ac:dyDescent="0.25">
      <c r="A84" s="27" t="s">
        <v>302</v>
      </c>
      <c r="B84" s="34" t="s">
        <v>303</v>
      </c>
      <c r="C84" s="31">
        <v>343.78899999999999</v>
      </c>
      <c r="D84" s="31">
        <v>329.59</v>
      </c>
      <c r="E84" s="31"/>
      <c r="F84" s="31">
        <v>14.199</v>
      </c>
      <c r="G84" s="31">
        <v>1.8129999999999999</v>
      </c>
      <c r="H84" s="31">
        <v>7.3999999999999996E-2</v>
      </c>
      <c r="I84" s="31">
        <v>1.6E-2</v>
      </c>
      <c r="J84" s="31">
        <v>10.65</v>
      </c>
      <c r="K84" s="31">
        <v>0.14799999999999999</v>
      </c>
      <c r="L84" s="31">
        <v>0.93300000000000005</v>
      </c>
      <c r="M84" s="31">
        <v>0.56499999999999995</v>
      </c>
    </row>
    <row r="85" spans="1:13" ht="12.75" customHeight="1" outlineLevel="3" x14ac:dyDescent="0.25">
      <c r="A85" s="27" t="s">
        <v>304</v>
      </c>
      <c r="B85" s="34" t="s">
        <v>305</v>
      </c>
      <c r="C85" s="30">
        <v>54757.01</v>
      </c>
      <c r="D85" s="30">
        <v>54757.01</v>
      </c>
      <c r="E85" s="30"/>
      <c r="F85" s="28"/>
      <c r="G85" s="28"/>
      <c r="H85" s="28"/>
      <c r="I85" s="28"/>
      <c r="J85" s="28"/>
      <c r="K85" s="28"/>
      <c r="L85" s="28"/>
      <c r="M85" s="28"/>
    </row>
    <row r="86" spans="1:13" ht="12.75" customHeight="1" outlineLevel="3" x14ac:dyDescent="0.25">
      <c r="A86" s="27" t="s">
        <v>306</v>
      </c>
      <c r="B86" s="34" t="s">
        <v>307</v>
      </c>
      <c r="C86" s="32"/>
      <c r="D86" s="28"/>
      <c r="E86" s="28"/>
      <c r="F86" s="32"/>
      <c r="G86" s="28"/>
      <c r="H86" s="28"/>
      <c r="I86" s="28"/>
      <c r="J86" s="28"/>
      <c r="K86" s="28"/>
      <c r="L86" s="28"/>
      <c r="M86" s="28"/>
    </row>
    <row r="87" spans="1:13" ht="12.75" customHeight="1" outlineLevel="3" collapsed="1" x14ac:dyDescent="0.25">
      <c r="A87" s="27" t="s">
        <v>308</v>
      </c>
      <c r="B87" s="34" t="s">
        <v>309</v>
      </c>
      <c r="C87" s="30">
        <v>13513.239</v>
      </c>
      <c r="D87" s="30">
        <v>13246.885</v>
      </c>
      <c r="E87" s="30"/>
      <c r="F87" s="31">
        <v>266.35399999999998</v>
      </c>
      <c r="G87" s="31">
        <v>71.813999999999993</v>
      </c>
      <c r="H87" s="31">
        <v>4.9080000000000004</v>
      </c>
      <c r="I87" s="31">
        <v>12.702</v>
      </c>
      <c r="J87" s="31">
        <v>7.085</v>
      </c>
      <c r="K87" s="31">
        <v>47.5</v>
      </c>
      <c r="L87" s="31">
        <v>74.168000000000006</v>
      </c>
      <c r="M87" s="31">
        <v>48.177</v>
      </c>
    </row>
    <row r="88" spans="1:13" ht="12.75" customHeight="1" outlineLevel="2" x14ac:dyDescent="0.25">
      <c r="A88" s="27" t="s">
        <v>310</v>
      </c>
      <c r="B88" s="33" t="s">
        <v>311</v>
      </c>
      <c r="C88" s="32"/>
      <c r="D88" s="28"/>
      <c r="E88" s="28"/>
      <c r="F88" s="32"/>
      <c r="G88" s="28"/>
      <c r="H88" s="28"/>
      <c r="I88" s="28"/>
      <c r="J88" s="28"/>
      <c r="K88" s="28"/>
      <c r="L88" s="28"/>
      <c r="M88" s="28"/>
    </row>
    <row r="89" spans="1:13" ht="12.75" customHeight="1" outlineLevel="1" x14ac:dyDescent="0.25">
      <c r="A89" s="27" t="s">
        <v>312</v>
      </c>
      <c r="B89" s="29" t="s">
        <v>94</v>
      </c>
      <c r="C89" s="30">
        <v>150863.95000000001</v>
      </c>
      <c r="D89" s="30">
        <v>113422.212</v>
      </c>
      <c r="E89" s="30"/>
      <c r="F89" s="30">
        <v>37441.737999999998</v>
      </c>
      <c r="G89" s="30">
        <v>11915.973</v>
      </c>
      <c r="H89" s="31">
        <v>242.54</v>
      </c>
      <c r="I89" s="31">
        <v>674.81700000000001</v>
      </c>
      <c r="J89" s="31">
        <v>825.33900000000006</v>
      </c>
      <c r="K89" s="30">
        <v>17828.420999999998</v>
      </c>
      <c r="L89" s="30">
        <v>3549.6559999999999</v>
      </c>
      <c r="M89" s="30">
        <v>2404.9929999999999</v>
      </c>
    </row>
    <row r="90" spans="1:13" ht="12.75" customHeight="1" outlineLevel="2" x14ac:dyDescent="0.25">
      <c r="A90" s="27" t="s">
        <v>313</v>
      </c>
      <c r="B90" s="33" t="s">
        <v>314</v>
      </c>
      <c r="C90" s="30">
        <v>42983.317999999999</v>
      </c>
      <c r="D90" s="30">
        <v>42788.555</v>
      </c>
      <c r="E90" s="30"/>
      <c r="F90" s="31">
        <v>194.76400000000001</v>
      </c>
      <c r="G90" s="31">
        <v>165.30799999999999</v>
      </c>
      <c r="H90" s="31">
        <v>0.74299999999999999</v>
      </c>
      <c r="I90" s="31">
        <v>1.923</v>
      </c>
      <c r="J90" s="31">
        <v>1.073</v>
      </c>
      <c r="K90" s="31">
        <v>7.1920000000000002</v>
      </c>
      <c r="L90" s="31">
        <v>11.23</v>
      </c>
      <c r="M90" s="31">
        <v>7.2949999999999999</v>
      </c>
    </row>
    <row r="91" spans="1:13" ht="12.75" customHeight="1" outlineLevel="3" x14ac:dyDescent="0.25">
      <c r="A91" s="27" t="s">
        <v>315</v>
      </c>
      <c r="B91" s="34" t="s">
        <v>316</v>
      </c>
      <c r="C91" s="32"/>
      <c r="D91" s="28"/>
      <c r="E91" s="28"/>
      <c r="F91" s="32"/>
      <c r="G91" s="28"/>
      <c r="H91" s="28"/>
      <c r="I91" s="28"/>
      <c r="J91" s="28"/>
      <c r="K91" s="28"/>
      <c r="L91" s="28"/>
      <c r="M91" s="28"/>
    </row>
    <row r="92" spans="1:13" ht="12.75" customHeight="1" outlineLevel="4" x14ac:dyDescent="0.25">
      <c r="A92" s="27" t="s">
        <v>317</v>
      </c>
      <c r="B92" s="35" t="s">
        <v>318</v>
      </c>
      <c r="C92" s="32"/>
      <c r="D92" s="28"/>
      <c r="E92" s="28"/>
      <c r="F92" s="32"/>
      <c r="G92" s="28"/>
      <c r="H92" s="28"/>
      <c r="I92" s="28"/>
      <c r="J92" s="28"/>
      <c r="K92" s="28"/>
      <c r="L92" s="28"/>
      <c r="M92" s="28"/>
    </row>
    <row r="93" spans="1:13" ht="12.75" customHeight="1" outlineLevel="4" x14ac:dyDescent="0.25">
      <c r="A93" s="27" t="s">
        <v>319</v>
      </c>
      <c r="B93" s="35" t="s">
        <v>320</v>
      </c>
      <c r="C93" s="32"/>
      <c r="D93" s="28"/>
      <c r="E93" s="28"/>
      <c r="F93" s="32"/>
      <c r="G93" s="28"/>
      <c r="H93" s="28"/>
      <c r="I93" s="28"/>
      <c r="J93" s="28"/>
      <c r="K93" s="28"/>
      <c r="L93" s="28"/>
      <c r="M93" s="28"/>
    </row>
    <row r="94" spans="1:13" ht="12.75" customHeight="1" outlineLevel="4" x14ac:dyDescent="0.25">
      <c r="A94" s="27" t="s">
        <v>321</v>
      </c>
      <c r="B94" s="35" t="s">
        <v>322</v>
      </c>
      <c r="C94" s="32"/>
      <c r="D94" s="28"/>
      <c r="E94" s="28"/>
      <c r="F94" s="32"/>
      <c r="G94" s="28"/>
      <c r="H94" s="28"/>
      <c r="I94" s="28"/>
      <c r="J94" s="28"/>
      <c r="K94" s="28"/>
      <c r="L94" s="28"/>
      <c r="M94" s="28"/>
    </row>
    <row r="95" spans="1:13" ht="12.75" customHeight="1" outlineLevel="4" x14ac:dyDescent="0.25">
      <c r="A95" s="27" t="s">
        <v>323</v>
      </c>
      <c r="B95" s="35" t="s">
        <v>324</v>
      </c>
      <c r="C95" s="32"/>
      <c r="D95" s="28"/>
      <c r="E95" s="28"/>
      <c r="F95" s="32"/>
      <c r="G95" s="28"/>
      <c r="H95" s="28"/>
      <c r="I95" s="28"/>
      <c r="J95" s="28"/>
      <c r="K95" s="28"/>
      <c r="L95" s="28"/>
      <c r="M95" s="28"/>
    </row>
    <row r="96" spans="1:13" ht="12.75" customHeight="1" outlineLevel="4" x14ac:dyDescent="0.25">
      <c r="A96" s="27" t="s">
        <v>325</v>
      </c>
      <c r="B96" s="35" t="s">
        <v>326</v>
      </c>
      <c r="C96" s="32"/>
      <c r="D96" s="28"/>
      <c r="E96" s="28"/>
      <c r="F96" s="32"/>
      <c r="G96" s="28"/>
      <c r="H96" s="28"/>
      <c r="I96" s="28"/>
      <c r="J96" s="28"/>
      <c r="K96" s="28"/>
      <c r="L96" s="28"/>
      <c r="M96" s="28"/>
    </row>
    <row r="97" spans="1:13" ht="12.75" customHeight="1" outlineLevel="4" x14ac:dyDescent="0.25">
      <c r="A97" s="27" t="s">
        <v>327</v>
      </c>
      <c r="B97" s="35" t="s">
        <v>328</v>
      </c>
      <c r="C97" s="32"/>
      <c r="D97" s="28"/>
      <c r="E97" s="28"/>
      <c r="F97" s="32"/>
      <c r="G97" s="28"/>
      <c r="H97" s="28"/>
      <c r="I97" s="28"/>
      <c r="J97" s="28"/>
      <c r="K97" s="28"/>
      <c r="L97" s="28"/>
      <c r="M97" s="28"/>
    </row>
    <row r="98" spans="1:13" ht="12.75" customHeight="1" outlineLevel="4" x14ac:dyDescent="0.25">
      <c r="A98" s="27" t="s">
        <v>329</v>
      </c>
      <c r="B98" s="35" t="s">
        <v>330</v>
      </c>
      <c r="C98" s="32"/>
      <c r="D98" s="28"/>
      <c r="E98" s="28"/>
      <c r="F98" s="32"/>
      <c r="G98" s="28"/>
      <c r="H98" s="28"/>
      <c r="I98" s="28"/>
      <c r="J98" s="28"/>
      <c r="K98" s="28"/>
      <c r="L98" s="28"/>
      <c r="M98" s="28"/>
    </row>
    <row r="99" spans="1:13" ht="12.75" customHeight="1" outlineLevel="4" collapsed="1" x14ac:dyDescent="0.25">
      <c r="A99" s="27" t="s">
        <v>331</v>
      </c>
      <c r="B99" s="35" t="s">
        <v>332</v>
      </c>
      <c r="C99" s="32"/>
      <c r="D99" s="28"/>
      <c r="E99" s="28"/>
      <c r="F99" s="32"/>
      <c r="G99" s="28"/>
      <c r="H99" s="28"/>
      <c r="I99" s="28"/>
      <c r="J99" s="28"/>
      <c r="K99" s="28"/>
      <c r="L99" s="28"/>
      <c r="M99" s="28"/>
    </row>
    <row r="100" spans="1:13" ht="12.75" customHeight="1" outlineLevel="3" x14ac:dyDescent="0.25">
      <c r="A100" s="27" t="s">
        <v>333</v>
      </c>
      <c r="B100" s="34" t="s">
        <v>334</v>
      </c>
      <c r="C100" s="30">
        <v>42983.317999999999</v>
      </c>
      <c r="D100" s="30">
        <v>42788.555</v>
      </c>
      <c r="E100" s="30"/>
      <c r="F100" s="31">
        <v>194.76400000000001</v>
      </c>
      <c r="G100" s="31">
        <v>165.30799999999999</v>
      </c>
      <c r="H100" s="31">
        <v>0.74299999999999999</v>
      </c>
      <c r="I100" s="31">
        <v>1.923</v>
      </c>
      <c r="J100" s="31">
        <v>1.073</v>
      </c>
      <c r="K100" s="31">
        <v>7.1920000000000002</v>
      </c>
      <c r="L100" s="31">
        <v>11.23</v>
      </c>
      <c r="M100" s="31">
        <v>7.2949999999999999</v>
      </c>
    </row>
    <row r="101" spans="1:13" ht="12.75" customHeight="1" outlineLevel="4" x14ac:dyDescent="0.25">
      <c r="A101" s="27" t="s">
        <v>335</v>
      </c>
      <c r="B101" s="35" t="s">
        <v>318</v>
      </c>
      <c r="C101" s="31">
        <v>154.434</v>
      </c>
      <c r="D101" s="28"/>
      <c r="E101" s="28"/>
      <c r="F101" s="31">
        <v>154.434</v>
      </c>
      <c r="G101" s="31">
        <v>154.434</v>
      </c>
      <c r="H101" s="28"/>
      <c r="I101" s="28"/>
      <c r="J101" s="28"/>
      <c r="K101" s="28"/>
      <c r="L101" s="28"/>
      <c r="M101" s="28"/>
    </row>
    <row r="102" spans="1:13" ht="36.75" customHeight="1" outlineLevel="5" x14ac:dyDescent="0.25">
      <c r="A102" s="27" t="s">
        <v>336</v>
      </c>
      <c r="B102" s="36" t="s">
        <v>337</v>
      </c>
      <c r="C102" s="32"/>
      <c r="D102" s="28"/>
      <c r="E102" s="28"/>
      <c r="F102" s="32"/>
      <c r="G102" s="28"/>
      <c r="H102" s="28"/>
      <c r="I102" s="28"/>
      <c r="J102" s="28"/>
      <c r="K102" s="28"/>
      <c r="L102" s="28"/>
      <c r="M102" s="28"/>
    </row>
    <row r="103" spans="1:13" ht="12.75" customHeight="1" outlineLevel="5" collapsed="1" x14ac:dyDescent="0.25">
      <c r="A103" s="27" t="s">
        <v>338</v>
      </c>
      <c r="B103" s="36" t="s">
        <v>339</v>
      </c>
      <c r="C103" s="31">
        <v>154.434</v>
      </c>
      <c r="D103" s="28"/>
      <c r="E103" s="28"/>
      <c r="F103" s="31">
        <v>154.434</v>
      </c>
      <c r="G103" s="31">
        <v>154.434</v>
      </c>
      <c r="H103" s="28"/>
      <c r="I103" s="28"/>
      <c r="J103" s="28"/>
      <c r="K103" s="28"/>
      <c r="L103" s="28"/>
      <c r="M103" s="28"/>
    </row>
    <row r="104" spans="1:13" ht="12.75" customHeight="1" outlineLevel="4" x14ac:dyDescent="0.25">
      <c r="A104" s="27" t="s">
        <v>340</v>
      </c>
      <c r="B104" s="35" t="s">
        <v>320</v>
      </c>
      <c r="C104" s="32"/>
      <c r="D104" s="28"/>
      <c r="E104" s="28"/>
      <c r="F104" s="32"/>
      <c r="G104" s="28"/>
      <c r="H104" s="28"/>
      <c r="I104" s="28"/>
      <c r="J104" s="28"/>
      <c r="K104" s="28"/>
      <c r="L104" s="28"/>
      <c r="M104" s="28"/>
    </row>
    <row r="105" spans="1:13" ht="36.75" customHeight="1" outlineLevel="5" x14ac:dyDescent="0.25">
      <c r="A105" s="27" t="s">
        <v>341</v>
      </c>
      <c r="B105" s="36" t="s">
        <v>342</v>
      </c>
      <c r="C105" s="32"/>
      <c r="D105" s="28"/>
      <c r="E105" s="28"/>
      <c r="F105" s="32"/>
      <c r="G105" s="28"/>
      <c r="H105" s="28"/>
      <c r="I105" s="28"/>
      <c r="J105" s="28"/>
      <c r="K105" s="28"/>
      <c r="L105" s="28"/>
      <c r="M105" s="28"/>
    </row>
    <row r="106" spans="1:13" ht="12.75" customHeight="1" outlineLevel="5" collapsed="1" x14ac:dyDescent="0.25">
      <c r="A106" s="27" t="s">
        <v>343</v>
      </c>
      <c r="B106" s="36" t="s">
        <v>344</v>
      </c>
      <c r="C106" s="32"/>
      <c r="D106" s="28"/>
      <c r="E106" s="28"/>
      <c r="F106" s="32"/>
      <c r="G106" s="28"/>
      <c r="H106" s="28"/>
      <c r="I106" s="28"/>
      <c r="J106" s="28"/>
      <c r="K106" s="28"/>
      <c r="L106" s="28"/>
      <c r="M106" s="28"/>
    </row>
    <row r="107" spans="1:13" ht="12.75" customHeight="1" outlineLevel="4" x14ac:dyDescent="0.25">
      <c r="A107" s="27" t="s">
        <v>345</v>
      </c>
      <c r="B107" s="35" t="s">
        <v>322</v>
      </c>
      <c r="C107" s="32"/>
      <c r="D107" s="28"/>
      <c r="E107" s="28"/>
      <c r="F107" s="32"/>
      <c r="G107" s="28"/>
      <c r="H107" s="28"/>
      <c r="I107" s="28"/>
      <c r="J107" s="28"/>
      <c r="K107" s="28"/>
      <c r="L107" s="28"/>
      <c r="M107" s="28"/>
    </row>
    <row r="108" spans="1:13" ht="36.75" customHeight="1" outlineLevel="5" x14ac:dyDescent="0.25">
      <c r="A108" s="27" t="s">
        <v>346</v>
      </c>
      <c r="B108" s="36" t="s">
        <v>347</v>
      </c>
      <c r="C108" s="32"/>
      <c r="D108" s="28"/>
      <c r="E108" s="28"/>
      <c r="F108" s="32"/>
      <c r="G108" s="28"/>
      <c r="H108" s="28"/>
      <c r="I108" s="28"/>
      <c r="J108" s="28"/>
      <c r="K108" s="28"/>
      <c r="L108" s="28"/>
      <c r="M108" s="28"/>
    </row>
    <row r="109" spans="1:13" ht="24.75" customHeight="1" outlineLevel="5" collapsed="1" x14ac:dyDescent="0.25">
      <c r="A109" s="27" t="s">
        <v>348</v>
      </c>
      <c r="B109" s="36" t="s">
        <v>349</v>
      </c>
      <c r="C109" s="32"/>
      <c r="D109" s="28"/>
      <c r="E109" s="28"/>
      <c r="F109" s="32"/>
      <c r="G109" s="28"/>
      <c r="H109" s="28"/>
      <c r="I109" s="28"/>
      <c r="J109" s="28"/>
      <c r="K109" s="28"/>
      <c r="L109" s="28"/>
      <c r="M109" s="28"/>
    </row>
    <row r="110" spans="1:13" ht="12.75" customHeight="1" outlineLevel="4" x14ac:dyDescent="0.25">
      <c r="A110" s="27" t="s">
        <v>350</v>
      </c>
      <c r="B110" s="35" t="s">
        <v>324</v>
      </c>
      <c r="C110" s="32"/>
      <c r="D110" s="28"/>
      <c r="E110" s="28"/>
      <c r="F110" s="32"/>
      <c r="G110" s="28"/>
      <c r="H110" s="28"/>
      <c r="I110" s="28"/>
      <c r="J110" s="28"/>
      <c r="K110" s="28"/>
      <c r="L110" s="28"/>
      <c r="M110" s="28"/>
    </row>
    <row r="111" spans="1:13" ht="36.75" customHeight="1" outlineLevel="5" x14ac:dyDescent="0.25">
      <c r="A111" s="27" t="s">
        <v>351</v>
      </c>
      <c r="B111" s="36" t="s">
        <v>352</v>
      </c>
      <c r="C111" s="32"/>
      <c r="D111" s="28"/>
      <c r="E111" s="28"/>
      <c r="F111" s="32"/>
      <c r="G111" s="28"/>
      <c r="H111" s="28"/>
      <c r="I111" s="28"/>
      <c r="J111" s="28"/>
      <c r="K111" s="28"/>
      <c r="L111" s="28"/>
      <c r="M111" s="28"/>
    </row>
    <row r="112" spans="1:13" ht="12.75" customHeight="1" outlineLevel="5" collapsed="1" x14ac:dyDescent="0.25">
      <c r="A112" s="27" t="s">
        <v>353</v>
      </c>
      <c r="B112" s="36" t="s">
        <v>354</v>
      </c>
      <c r="C112" s="32"/>
      <c r="D112" s="28"/>
      <c r="E112" s="28"/>
      <c r="F112" s="32"/>
      <c r="G112" s="28"/>
      <c r="H112" s="28"/>
      <c r="I112" s="28"/>
      <c r="J112" s="28"/>
      <c r="K112" s="28"/>
      <c r="L112" s="28"/>
      <c r="M112" s="28"/>
    </row>
    <row r="113" spans="1:13" ht="12.75" customHeight="1" outlineLevel="4" x14ac:dyDescent="0.25">
      <c r="A113" s="27" t="s">
        <v>355</v>
      </c>
      <c r="B113" s="35" t="s">
        <v>356</v>
      </c>
      <c r="C113" s="30">
        <v>42665.868000000002</v>
      </c>
      <c r="D113" s="30">
        <v>42665.868000000002</v>
      </c>
      <c r="E113" s="30"/>
      <c r="F113" s="28"/>
      <c r="G113" s="28"/>
      <c r="H113" s="28"/>
      <c r="I113" s="28"/>
      <c r="J113" s="28"/>
      <c r="K113" s="28"/>
      <c r="L113" s="28"/>
      <c r="M113" s="28"/>
    </row>
    <row r="114" spans="1:13" ht="24.75" customHeight="1" outlineLevel="5" x14ac:dyDescent="0.25">
      <c r="A114" s="27" t="s">
        <v>357</v>
      </c>
      <c r="B114" s="36" t="s">
        <v>358</v>
      </c>
      <c r="C114" s="30">
        <v>40661.807999999997</v>
      </c>
      <c r="D114" s="30">
        <v>40661.807999999997</v>
      </c>
      <c r="E114" s="30"/>
      <c r="F114" s="28"/>
      <c r="G114" s="28"/>
      <c r="H114" s="28"/>
      <c r="I114" s="28"/>
      <c r="J114" s="28"/>
      <c r="K114" s="28"/>
      <c r="L114" s="28"/>
      <c r="M114" s="28"/>
    </row>
    <row r="115" spans="1:13" ht="36.75" customHeight="1" outlineLevel="5" x14ac:dyDescent="0.25">
      <c r="A115" s="27" t="s">
        <v>359</v>
      </c>
      <c r="B115" s="36" t="s">
        <v>360</v>
      </c>
      <c r="C115" s="32"/>
      <c r="D115" s="28"/>
      <c r="E115" s="28"/>
      <c r="F115" s="32"/>
      <c r="G115" s="28"/>
      <c r="H115" s="28"/>
      <c r="I115" s="28"/>
      <c r="J115" s="28"/>
      <c r="K115" s="28"/>
      <c r="L115" s="28"/>
      <c r="M115" s="28"/>
    </row>
    <row r="116" spans="1:13" ht="12.75" customHeight="1" outlineLevel="5" x14ac:dyDescent="0.25">
      <c r="A116" s="27" t="s">
        <v>361</v>
      </c>
      <c r="B116" s="36" t="s">
        <v>362</v>
      </c>
      <c r="C116" s="30">
        <v>2004.06</v>
      </c>
      <c r="D116" s="30">
        <v>2004.06</v>
      </c>
      <c r="E116" s="30"/>
      <c r="F116" s="28"/>
      <c r="G116" s="28"/>
      <c r="H116" s="28"/>
      <c r="I116" s="28"/>
      <c r="J116" s="28"/>
      <c r="K116" s="28"/>
      <c r="L116" s="28"/>
      <c r="M116" s="28"/>
    </row>
    <row r="117" spans="1:13" ht="12.75" customHeight="1" outlineLevel="5" collapsed="1" x14ac:dyDescent="0.25">
      <c r="A117" s="27" t="s">
        <v>363</v>
      </c>
      <c r="B117" s="36" t="s">
        <v>364</v>
      </c>
      <c r="C117" s="32"/>
      <c r="D117" s="28"/>
      <c r="E117" s="28"/>
      <c r="F117" s="32"/>
      <c r="G117" s="28"/>
      <c r="H117" s="28"/>
      <c r="I117" s="28"/>
      <c r="J117" s="28"/>
      <c r="K117" s="28"/>
      <c r="L117" s="28"/>
      <c r="M117" s="28"/>
    </row>
    <row r="118" spans="1:13" ht="12.75" customHeight="1" outlineLevel="4" x14ac:dyDescent="0.25">
      <c r="A118" s="27" t="s">
        <v>365</v>
      </c>
      <c r="B118" s="35" t="s">
        <v>328</v>
      </c>
      <c r="C118" s="31">
        <v>163.01599999999999</v>
      </c>
      <c r="D118" s="31">
        <v>122.687</v>
      </c>
      <c r="E118" s="31"/>
      <c r="F118" s="31">
        <v>40.329000000000001</v>
      </c>
      <c r="G118" s="31">
        <v>10.874000000000001</v>
      </c>
      <c r="H118" s="31">
        <v>0.74299999999999999</v>
      </c>
      <c r="I118" s="31">
        <v>1.923</v>
      </c>
      <c r="J118" s="31">
        <v>1.073</v>
      </c>
      <c r="K118" s="31">
        <v>7.1920000000000002</v>
      </c>
      <c r="L118" s="31">
        <v>11.23</v>
      </c>
      <c r="M118" s="31">
        <v>7.2949999999999999</v>
      </c>
    </row>
    <row r="119" spans="1:13" ht="36.75" customHeight="1" outlineLevel="5" x14ac:dyDescent="0.25">
      <c r="A119" s="27" t="s">
        <v>366</v>
      </c>
      <c r="B119" s="36" t="s">
        <v>367</v>
      </c>
      <c r="C119" s="32"/>
      <c r="D119" s="28"/>
      <c r="E119" s="28"/>
      <c r="F119" s="32"/>
      <c r="G119" s="28"/>
      <c r="H119" s="28"/>
      <c r="I119" s="28"/>
      <c r="J119" s="28"/>
      <c r="K119" s="28"/>
      <c r="L119" s="28"/>
      <c r="M119" s="28"/>
    </row>
    <row r="120" spans="1:13" ht="12.75" customHeight="1" outlineLevel="5" collapsed="1" x14ac:dyDescent="0.25">
      <c r="A120" s="27" t="s">
        <v>368</v>
      </c>
      <c r="B120" s="36" t="s">
        <v>369</v>
      </c>
      <c r="C120" s="31">
        <v>163.01599999999999</v>
      </c>
      <c r="D120" s="31">
        <v>122.687</v>
      </c>
      <c r="E120" s="31"/>
      <c r="F120" s="31">
        <v>40.329000000000001</v>
      </c>
      <c r="G120" s="31">
        <v>10.874000000000001</v>
      </c>
      <c r="H120" s="31">
        <v>0.74299999999999999</v>
      </c>
      <c r="I120" s="31">
        <v>1.923</v>
      </c>
      <c r="J120" s="31">
        <v>1.073</v>
      </c>
      <c r="K120" s="31">
        <v>7.1920000000000002</v>
      </c>
      <c r="L120" s="31">
        <v>11.23</v>
      </c>
      <c r="M120" s="31">
        <v>7.2949999999999999</v>
      </c>
    </row>
    <row r="121" spans="1:13" ht="12.75" customHeight="1" outlineLevel="4" x14ac:dyDescent="0.25">
      <c r="A121" s="27" t="s">
        <v>370</v>
      </c>
      <c r="B121" s="35" t="s">
        <v>330</v>
      </c>
      <c r="C121" s="32"/>
      <c r="D121" s="28"/>
      <c r="E121" s="28"/>
      <c r="F121" s="32"/>
      <c r="G121" s="28"/>
      <c r="H121" s="28"/>
      <c r="I121" s="28"/>
      <c r="J121" s="28"/>
      <c r="K121" s="28"/>
      <c r="L121" s="28"/>
      <c r="M121" s="28"/>
    </row>
    <row r="122" spans="1:13" ht="36.75" customHeight="1" outlineLevel="5" x14ac:dyDescent="0.25">
      <c r="A122" s="27" t="s">
        <v>371</v>
      </c>
      <c r="B122" s="36" t="s">
        <v>372</v>
      </c>
      <c r="C122" s="32"/>
      <c r="D122" s="28"/>
      <c r="E122" s="28"/>
      <c r="F122" s="32"/>
      <c r="G122" s="28"/>
      <c r="H122" s="28"/>
      <c r="I122" s="28"/>
      <c r="J122" s="28"/>
      <c r="K122" s="28"/>
      <c r="L122" s="28"/>
      <c r="M122" s="28"/>
    </row>
    <row r="123" spans="1:13" ht="24.75" customHeight="1" outlineLevel="5" x14ac:dyDescent="0.25">
      <c r="A123" s="27" t="s">
        <v>373</v>
      </c>
      <c r="B123" s="36" t="s">
        <v>374</v>
      </c>
      <c r="C123" s="32"/>
      <c r="D123" s="28"/>
      <c r="E123" s="28"/>
      <c r="F123" s="32"/>
      <c r="G123" s="28"/>
      <c r="H123" s="28"/>
      <c r="I123" s="28"/>
      <c r="J123" s="28"/>
      <c r="K123" s="28"/>
      <c r="L123" s="28"/>
      <c r="M123" s="28"/>
    </row>
    <row r="124" spans="1:13" ht="12.75" customHeight="1" outlineLevel="5" x14ac:dyDescent="0.25">
      <c r="A124" s="27" t="s">
        <v>375</v>
      </c>
      <c r="B124" s="36" t="s">
        <v>376</v>
      </c>
      <c r="C124" s="32"/>
      <c r="D124" s="28"/>
      <c r="E124" s="28"/>
      <c r="F124" s="32"/>
      <c r="G124" s="28"/>
      <c r="H124" s="28"/>
      <c r="I124" s="28"/>
      <c r="J124" s="28"/>
      <c r="K124" s="28"/>
      <c r="L124" s="28"/>
      <c r="M124" s="28"/>
    </row>
    <row r="125" spans="1:13" ht="24.75" customHeight="1" outlineLevel="5" collapsed="1" x14ac:dyDescent="0.25">
      <c r="A125" s="27" t="s">
        <v>377</v>
      </c>
      <c r="B125" s="36" t="s">
        <v>378</v>
      </c>
      <c r="C125" s="32"/>
      <c r="D125" s="28"/>
      <c r="E125" s="28"/>
      <c r="F125" s="32"/>
      <c r="G125" s="28"/>
      <c r="H125" s="28"/>
      <c r="I125" s="28"/>
      <c r="J125" s="28"/>
      <c r="K125" s="28"/>
      <c r="L125" s="28"/>
      <c r="M125" s="28"/>
    </row>
    <row r="126" spans="1:13" ht="12.75" customHeight="1" outlineLevel="4" x14ac:dyDescent="0.25">
      <c r="A126" s="27" t="s">
        <v>379</v>
      </c>
      <c r="B126" s="35" t="s">
        <v>332</v>
      </c>
      <c r="C126" s="32"/>
      <c r="D126" s="28"/>
      <c r="E126" s="28"/>
      <c r="F126" s="32"/>
      <c r="G126" s="28"/>
      <c r="H126" s="28"/>
      <c r="I126" s="28"/>
      <c r="J126" s="28"/>
      <c r="K126" s="28"/>
      <c r="L126" s="28"/>
      <c r="M126" s="28"/>
    </row>
    <row r="127" spans="1:13" ht="36.75" customHeight="1" outlineLevel="5" x14ac:dyDescent="0.25">
      <c r="A127" s="27" t="s">
        <v>380</v>
      </c>
      <c r="B127" s="36" t="s">
        <v>381</v>
      </c>
      <c r="C127" s="32"/>
      <c r="D127" s="28"/>
      <c r="E127" s="28"/>
      <c r="F127" s="32"/>
      <c r="G127" s="28"/>
      <c r="H127" s="28"/>
      <c r="I127" s="28"/>
      <c r="J127" s="28"/>
      <c r="K127" s="28"/>
      <c r="L127" s="28"/>
      <c r="M127" s="28"/>
    </row>
    <row r="128" spans="1:13" ht="24.75" customHeight="1" outlineLevel="5" collapsed="1" x14ac:dyDescent="0.25">
      <c r="A128" s="27" t="s">
        <v>382</v>
      </c>
      <c r="B128" s="36" t="s">
        <v>383</v>
      </c>
      <c r="C128" s="32"/>
      <c r="D128" s="28"/>
      <c r="E128" s="28"/>
      <c r="F128" s="32"/>
      <c r="G128" s="28"/>
      <c r="H128" s="28"/>
      <c r="I128" s="28"/>
      <c r="J128" s="28"/>
      <c r="K128" s="28"/>
      <c r="L128" s="28"/>
      <c r="M128" s="28"/>
    </row>
    <row r="129" spans="1:13" ht="12.75" customHeight="1" outlineLevel="2" x14ac:dyDescent="0.25">
      <c r="A129" s="27" t="s">
        <v>384</v>
      </c>
      <c r="B129" s="33" t="s">
        <v>385</v>
      </c>
      <c r="C129" s="32"/>
      <c r="D129" s="28"/>
      <c r="E129" s="28"/>
      <c r="F129" s="32"/>
      <c r="G129" s="28"/>
      <c r="H129" s="28"/>
      <c r="I129" s="28"/>
      <c r="J129" s="28"/>
      <c r="K129" s="28"/>
      <c r="L129" s="28"/>
      <c r="M129" s="28"/>
    </row>
    <row r="130" spans="1:13" ht="12.75" customHeight="1" outlineLevel="3" x14ac:dyDescent="0.25">
      <c r="A130" s="27" t="s">
        <v>386</v>
      </c>
      <c r="B130" s="34" t="s">
        <v>387</v>
      </c>
      <c r="C130" s="32"/>
      <c r="D130" s="28"/>
      <c r="E130" s="28"/>
      <c r="F130" s="32"/>
      <c r="G130" s="28"/>
      <c r="H130" s="28"/>
      <c r="I130" s="28"/>
      <c r="J130" s="28"/>
      <c r="K130" s="28"/>
      <c r="L130" s="28"/>
      <c r="M130" s="28"/>
    </row>
    <row r="131" spans="1:13" ht="12.75" customHeight="1" outlineLevel="3" x14ac:dyDescent="0.25">
      <c r="A131" s="27" t="s">
        <v>388</v>
      </c>
      <c r="B131" s="34" t="s">
        <v>389</v>
      </c>
      <c r="C131" s="32"/>
      <c r="D131" s="28"/>
      <c r="E131" s="28"/>
      <c r="F131" s="32"/>
      <c r="G131" s="28"/>
      <c r="H131" s="28"/>
      <c r="I131" s="28"/>
      <c r="J131" s="28"/>
      <c r="K131" s="28"/>
      <c r="L131" s="28"/>
      <c r="M131" s="28"/>
    </row>
    <row r="132" spans="1:13" ht="12.75" customHeight="1" outlineLevel="3" x14ac:dyDescent="0.25">
      <c r="A132" s="27" t="s">
        <v>390</v>
      </c>
      <c r="B132" s="34" t="s">
        <v>391</v>
      </c>
      <c r="C132" s="32"/>
      <c r="D132" s="28"/>
      <c r="E132" s="28"/>
      <c r="F132" s="32"/>
      <c r="G132" s="28"/>
      <c r="H132" s="28"/>
      <c r="I132" s="28"/>
      <c r="J132" s="28"/>
      <c r="K132" s="28"/>
      <c r="L132" s="28"/>
      <c r="M132" s="28"/>
    </row>
    <row r="133" spans="1:13" ht="12.75" customHeight="1" outlineLevel="3" x14ac:dyDescent="0.25">
      <c r="A133" s="27" t="s">
        <v>392</v>
      </c>
      <c r="B133" s="34" t="s">
        <v>393</v>
      </c>
      <c r="C133" s="32"/>
      <c r="D133" s="28"/>
      <c r="E133" s="28"/>
      <c r="F133" s="32"/>
      <c r="G133" s="28"/>
      <c r="H133" s="28"/>
      <c r="I133" s="28"/>
      <c r="J133" s="28"/>
      <c r="K133" s="28"/>
      <c r="L133" s="28"/>
      <c r="M133" s="28"/>
    </row>
    <row r="134" spans="1:13" ht="12.75" customHeight="1" outlineLevel="3" x14ac:dyDescent="0.25">
      <c r="A134" s="27" t="s">
        <v>394</v>
      </c>
      <c r="B134" s="34" t="s">
        <v>395</v>
      </c>
      <c r="C134" s="32"/>
      <c r="D134" s="28"/>
      <c r="E134" s="28"/>
      <c r="F134" s="32"/>
      <c r="G134" s="28"/>
      <c r="H134" s="28"/>
      <c r="I134" s="28"/>
      <c r="J134" s="28"/>
      <c r="K134" s="28"/>
      <c r="L134" s="28"/>
      <c r="M134" s="28"/>
    </row>
    <row r="135" spans="1:13" ht="12.75" customHeight="1" outlineLevel="3" x14ac:dyDescent="0.25">
      <c r="A135" s="27" t="s">
        <v>396</v>
      </c>
      <c r="B135" s="34" t="s">
        <v>397</v>
      </c>
      <c r="C135" s="32"/>
      <c r="D135" s="28"/>
      <c r="E135" s="28"/>
      <c r="F135" s="32"/>
      <c r="G135" s="28"/>
      <c r="H135" s="28"/>
      <c r="I135" s="28"/>
      <c r="J135" s="28"/>
      <c r="K135" s="28"/>
      <c r="L135" s="28"/>
      <c r="M135" s="28"/>
    </row>
    <row r="136" spans="1:13" ht="12.75" customHeight="1" outlineLevel="3" x14ac:dyDescent="0.25">
      <c r="A136" s="27" t="s">
        <v>398</v>
      </c>
      <c r="B136" s="34" t="s">
        <v>399</v>
      </c>
      <c r="C136" s="32"/>
      <c r="D136" s="28"/>
      <c r="E136" s="28"/>
      <c r="F136" s="32"/>
      <c r="G136" s="28"/>
      <c r="H136" s="28"/>
      <c r="I136" s="28"/>
      <c r="J136" s="28"/>
      <c r="K136" s="28"/>
      <c r="L136" s="28"/>
      <c r="M136" s="28"/>
    </row>
    <row r="137" spans="1:13" ht="12.75" customHeight="1" outlineLevel="3" collapsed="1" x14ac:dyDescent="0.25">
      <c r="A137" s="27" t="s">
        <v>400</v>
      </c>
      <c r="B137" s="34" t="s">
        <v>401</v>
      </c>
      <c r="C137" s="32"/>
      <c r="D137" s="28"/>
      <c r="E137" s="28"/>
      <c r="F137" s="32"/>
      <c r="G137" s="28"/>
      <c r="H137" s="28"/>
      <c r="I137" s="28"/>
      <c r="J137" s="28"/>
      <c r="K137" s="28"/>
      <c r="L137" s="28"/>
      <c r="M137" s="28"/>
    </row>
    <row r="138" spans="1:13" ht="24.75" customHeight="1" outlineLevel="2" x14ac:dyDescent="0.25">
      <c r="A138" s="27" t="s">
        <v>402</v>
      </c>
      <c r="B138" s="33" t="s">
        <v>403</v>
      </c>
      <c r="C138" s="30">
        <v>5795.808</v>
      </c>
      <c r="D138" s="30">
        <v>2605.2809999999999</v>
      </c>
      <c r="E138" s="30"/>
      <c r="F138" s="30">
        <v>3190.527</v>
      </c>
      <c r="G138" s="30">
        <v>1867.9860000000001</v>
      </c>
      <c r="H138" s="31">
        <v>15.263999999999999</v>
      </c>
      <c r="I138" s="31">
        <v>44.831000000000003</v>
      </c>
      <c r="J138" s="31">
        <v>242.84299999999999</v>
      </c>
      <c r="K138" s="31">
        <v>633.66200000000003</v>
      </c>
      <c r="L138" s="31">
        <v>231.333</v>
      </c>
      <c r="M138" s="31">
        <v>154.608</v>
      </c>
    </row>
    <row r="139" spans="1:13" ht="12.75" customHeight="1" outlineLevel="3" x14ac:dyDescent="0.25">
      <c r="A139" s="27" t="s">
        <v>404</v>
      </c>
      <c r="B139" s="34" t="s">
        <v>405</v>
      </c>
      <c r="C139" s="30">
        <v>2037.703</v>
      </c>
      <c r="D139" s="31">
        <v>922.09900000000005</v>
      </c>
      <c r="E139" s="31"/>
      <c r="F139" s="30">
        <v>1115.6030000000001</v>
      </c>
      <c r="G139" s="31">
        <v>282.91199999999998</v>
      </c>
      <c r="H139" s="31">
        <v>3.0609999999999999</v>
      </c>
      <c r="I139" s="31">
        <v>5.6289999999999996</v>
      </c>
      <c r="J139" s="31">
        <v>224.465</v>
      </c>
      <c r="K139" s="31">
        <v>523.38300000000004</v>
      </c>
      <c r="L139" s="31">
        <v>45.832000000000001</v>
      </c>
      <c r="M139" s="31">
        <v>30.321999999999999</v>
      </c>
    </row>
    <row r="140" spans="1:13" ht="24.75" customHeight="1" outlineLevel="3" x14ac:dyDescent="0.25">
      <c r="A140" s="27" t="s">
        <v>406</v>
      </c>
      <c r="B140" s="34" t="s">
        <v>407</v>
      </c>
      <c r="C140" s="30">
        <v>1817.348</v>
      </c>
      <c r="D140" s="31">
        <v>451.28</v>
      </c>
      <c r="E140" s="31"/>
      <c r="F140" s="30">
        <v>1366.068</v>
      </c>
      <c r="G140" s="30">
        <v>1244.7750000000001</v>
      </c>
      <c r="H140" s="31">
        <v>3.06</v>
      </c>
      <c r="I140" s="31">
        <v>7.92</v>
      </c>
      <c r="J140" s="31">
        <v>4.4169999999999998</v>
      </c>
      <c r="K140" s="31">
        <v>29.616</v>
      </c>
      <c r="L140" s="31">
        <v>46.243000000000002</v>
      </c>
      <c r="M140" s="31">
        <v>30.038</v>
      </c>
    </row>
    <row r="141" spans="1:13" ht="12.75" customHeight="1" outlineLevel="3" collapsed="1" x14ac:dyDescent="0.25">
      <c r="A141" s="27" t="s">
        <v>408</v>
      </c>
      <c r="B141" s="34" t="s">
        <v>409</v>
      </c>
      <c r="C141" s="30">
        <v>1940.7560000000001</v>
      </c>
      <c r="D141" s="30">
        <v>1231.9010000000001</v>
      </c>
      <c r="E141" s="30"/>
      <c r="F141" s="31">
        <v>708.85500000000002</v>
      </c>
      <c r="G141" s="31">
        <v>340.29899999999998</v>
      </c>
      <c r="H141" s="31">
        <v>9.1430000000000007</v>
      </c>
      <c r="I141" s="31">
        <v>31.282</v>
      </c>
      <c r="J141" s="31">
        <v>13.961</v>
      </c>
      <c r="K141" s="31">
        <v>80.662999999999997</v>
      </c>
      <c r="L141" s="31">
        <v>139.25899999999999</v>
      </c>
      <c r="M141" s="31">
        <v>94.248000000000005</v>
      </c>
    </row>
    <row r="142" spans="1:13" ht="12.75" customHeight="1" outlineLevel="2" x14ac:dyDescent="0.25">
      <c r="A142" s="27" t="s">
        <v>410</v>
      </c>
      <c r="B142" s="33" t="s">
        <v>411</v>
      </c>
      <c r="C142" s="30">
        <v>39422.472999999998</v>
      </c>
      <c r="D142" s="30">
        <v>38346.402000000002</v>
      </c>
      <c r="E142" s="30"/>
      <c r="F142" s="30">
        <v>1076.0709999999999</v>
      </c>
      <c r="G142" s="31">
        <v>211.21</v>
      </c>
      <c r="H142" s="31">
        <v>35.652000000000001</v>
      </c>
      <c r="I142" s="31">
        <v>52.314999999999998</v>
      </c>
      <c r="J142" s="31">
        <v>25.288</v>
      </c>
      <c r="K142" s="31">
        <v>349.58800000000002</v>
      </c>
      <c r="L142" s="31">
        <v>237.613</v>
      </c>
      <c r="M142" s="31">
        <v>164.40700000000001</v>
      </c>
    </row>
    <row r="143" spans="1:13" ht="12.75" customHeight="1" outlineLevel="3" x14ac:dyDescent="0.25">
      <c r="A143" s="27" t="s">
        <v>412</v>
      </c>
      <c r="B143" s="34" t="s">
        <v>413</v>
      </c>
      <c r="C143" s="30">
        <v>38550.339999999997</v>
      </c>
      <c r="D143" s="30">
        <v>37475.01</v>
      </c>
      <c r="E143" s="30"/>
      <c r="F143" s="30">
        <v>1075.33</v>
      </c>
      <c r="G143" s="31">
        <v>210.83699999999999</v>
      </c>
      <c r="H143" s="31">
        <v>35.637999999999998</v>
      </c>
      <c r="I143" s="31">
        <v>52.314999999999998</v>
      </c>
      <c r="J143" s="31">
        <v>25.277000000000001</v>
      </c>
      <c r="K143" s="31">
        <v>349.56599999999997</v>
      </c>
      <c r="L143" s="31">
        <v>237.411</v>
      </c>
      <c r="M143" s="31">
        <v>164.28700000000001</v>
      </c>
    </row>
    <row r="144" spans="1:13" ht="12.75" customHeight="1" outlineLevel="4" x14ac:dyDescent="0.25">
      <c r="A144" s="27" t="s">
        <v>414</v>
      </c>
      <c r="B144" s="35" t="s">
        <v>415</v>
      </c>
      <c r="C144" s="30">
        <v>36942.044000000002</v>
      </c>
      <c r="D144" s="30">
        <v>36409.154999999999</v>
      </c>
      <c r="E144" s="30"/>
      <c r="F144" s="31">
        <v>532.88900000000001</v>
      </c>
      <c r="G144" s="31">
        <v>102.4</v>
      </c>
      <c r="H144" s="31">
        <v>27.928999999999998</v>
      </c>
      <c r="I144" s="31">
        <v>25.408999999999999</v>
      </c>
      <c r="J144" s="31">
        <v>12.276999999999999</v>
      </c>
      <c r="K144" s="31">
        <v>169.77799999999999</v>
      </c>
      <c r="L144" s="31">
        <v>115.306</v>
      </c>
      <c r="M144" s="31">
        <v>79.790999999999997</v>
      </c>
    </row>
    <row r="145" spans="1:13" ht="24.75" customHeight="1" outlineLevel="5" x14ac:dyDescent="0.25">
      <c r="A145" s="27" t="s">
        <v>416</v>
      </c>
      <c r="B145" s="36" t="s">
        <v>417</v>
      </c>
      <c r="C145" s="30">
        <v>36921.396000000001</v>
      </c>
      <c r="D145" s="30">
        <v>36409.154999999999</v>
      </c>
      <c r="E145" s="30"/>
      <c r="F145" s="31">
        <v>512.24099999999999</v>
      </c>
      <c r="G145" s="31">
        <v>102.4</v>
      </c>
      <c r="H145" s="31">
        <v>7.2809999999999997</v>
      </c>
      <c r="I145" s="31">
        <v>25.408999999999999</v>
      </c>
      <c r="J145" s="31">
        <v>12.276999999999999</v>
      </c>
      <c r="K145" s="31">
        <v>169.77799999999999</v>
      </c>
      <c r="L145" s="31">
        <v>115.306</v>
      </c>
      <c r="M145" s="31">
        <v>79.790999999999997</v>
      </c>
    </row>
    <row r="146" spans="1:13" ht="12.75" customHeight="1" outlineLevel="5" x14ac:dyDescent="0.25">
      <c r="A146" s="27" t="s">
        <v>418</v>
      </c>
      <c r="B146" s="36" t="s">
        <v>419</v>
      </c>
      <c r="C146" s="31">
        <v>20.648</v>
      </c>
      <c r="D146" s="28"/>
      <c r="E146" s="28"/>
      <c r="F146" s="31">
        <v>20.648</v>
      </c>
      <c r="G146" s="28"/>
      <c r="H146" s="31">
        <v>20.648</v>
      </c>
      <c r="I146" s="28"/>
      <c r="J146" s="28"/>
      <c r="K146" s="28"/>
      <c r="L146" s="28"/>
      <c r="M146" s="28"/>
    </row>
    <row r="147" spans="1:13" ht="12.75" customHeight="1" outlineLevel="5" collapsed="1" x14ac:dyDescent="0.25">
      <c r="A147" s="27" t="s">
        <v>420</v>
      </c>
      <c r="B147" s="36" t="s">
        <v>421</v>
      </c>
      <c r="C147" s="32"/>
      <c r="D147" s="28"/>
      <c r="E147" s="28"/>
      <c r="F147" s="32"/>
      <c r="G147" s="28"/>
      <c r="H147" s="28"/>
      <c r="I147" s="28"/>
      <c r="J147" s="28"/>
      <c r="K147" s="28"/>
      <c r="L147" s="28"/>
      <c r="M147" s="28"/>
    </row>
    <row r="148" spans="1:13" ht="12.75" customHeight="1" outlineLevel="4" x14ac:dyDescent="0.25">
      <c r="A148" s="27" t="s">
        <v>422</v>
      </c>
      <c r="B148" s="35" t="s">
        <v>423</v>
      </c>
      <c r="C148" s="31">
        <v>501.66800000000001</v>
      </c>
      <c r="D148" s="31">
        <v>448.44200000000001</v>
      </c>
      <c r="E148" s="31"/>
      <c r="F148" s="31">
        <v>53.225999999999999</v>
      </c>
      <c r="G148" s="31">
        <v>10.64</v>
      </c>
      <c r="H148" s="31">
        <v>0.75700000000000001</v>
      </c>
      <c r="I148" s="31">
        <v>2.64</v>
      </c>
      <c r="J148" s="31">
        <v>1.276</v>
      </c>
      <c r="K148" s="31">
        <v>17.640999999999998</v>
      </c>
      <c r="L148" s="31">
        <v>11.981</v>
      </c>
      <c r="M148" s="31">
        <v>8.2910000000000004</v>
      </c>
    </row>
    <row r="149" spans="1:13" ht="12.75" customHeight="1" outlineLevel="4" x14ac:dyDescent="0.25">
      <c r="A149" s="27" t="s">
        <v>424</v>
      </c>
      <c r="B149" s="35" t="s">
        <v>425</v>
      </c>
      <c r="C149" s="30">
        <v>1106.6279999999999</v>
      </c>
      <c r="D149" s="31">
        <v>617.41300000000001</v>
      </c>
      <c r="E149" s="31"/>
      <c r="F149" s="31">
        <v>489.21499999999997</v>
      </c>
      <c r="G149" s="31">
        <v>97.796999999999997</v>
      </c>
      <c r="H149" s="31">
        <v>6.9530000000000003</v>
      </c>
      <c r="I149" s="31">
        <v>24.265999999999998</v>
      </c>
      <c r="J149" s="31">
        <v>11.725</v>
      </c>
      <c r="K149" s="31">
        <v>162.14599999999999</v>
      </c>
      <c r="L149" s="31">
        <v>110.123</v>
      </c>
      <c r="M149" s="31">
        <v>76.204999999999998</v>
      </c>
    </row>
    <row r="150" spans="1:13" ht="12.75" customHeight="1" outlineLevel="4" collapsed="1" x14ac:dyDescent="0.25">
      <c r="A150" s="27" t="s">
        <v>426</v>
      </c>
      <c r="B150" s="35" t="s">
        <v>427</v>
      </c>
      <c r="C150" s="32"/>
      <c r="D150" s="28"/>
      <c r="E150" s="28"/>
      <c r="F150" s="32"/>
      <c r="G150" s="28"/>
      <c r="H150" s="28"/>
      <c r="I150" s="28"/>
      <c r="J150" s="28"/>
      <c r="K150" s="28"/>
      <c r="L150" s="28"/>
      <c r="M150" s="28"/>
    </row>
    <row r="151" spans="1:13" ht="12.75" customHeight="1" outlineLevel="3" x14ac:dyDescent="0.25">
      <c r="A151" s="27" t="s">
        <v>428</v>
      </c>
      <c r="B151" s="34" t="s">
        <v>429</v>
      </c>
      <c r="C151" s="32"/>
      <c r="D151" s="28"/>
      <c r="E151" s="28"/>
      <c r="F151" s="32"/>
      <c r="G151" s="28"/>
      <c r="H151" s="28"/>
      <c r="I151" s="28"/>
      <c r="J151" s="28"/>
      <c r="K151" s="28"/>
      <c r="L151" s="28"/>
      <c r="M151" s="28"/>
    </row>
    <row r="152" spans="1:13" ht="12.75" customHeight="1" outlineLevel="4" x14ac:dyDescent="0.25">
      <c r="A152" s="27" t="s">
        <v>430</v>
      </c>
      <c r="B152" s="35" t="s">
        <v>431</v>
      </c>
      <c r="C152" s="32"/>
      <c r="D152" s="28"/>
      <c r="E152" s="28"/>
      <c r="F152" s="32"/>
      <c r="G152" s="28"/>
      <c r="H152" s="28"/>
      <c r="I152" s="28"/>
      <c r="J152" s="28"/>
      <c r="K152" s="28"/>
      <c r="L152" s="28"/>
      <c r="M152" s="28"/>
    </row>
    <row r="153" spans="1:13" ht="12.75" customHeight="1" outlineLevel="4" collapsed="1" x14ac:dyDescent="0.25">
      <c r="A153" s="27" t="s">
        <v>432</v>
      </c>
      <c r="B153" s="35" t="s">
        <v>433</v>
      </c>
      <c r="C153" s="32"/>
      <c r="D153" s="28"/>
      <c r="E153" s="28"/>
      <c r="F153" s="32"/>
      <c r="G153" s="28"/>
      <c r="H153" s="28"/>
      <c r="I153" s="28"/>
      <c r="J153" s="28"/>
      <c r="K153" s="28"/>
      <c r="L153" s="28"/>
      <c r="M153" s="28"/>
    </row>
    <row r="154" spans="1:13" ht="12.75" customHeight="1" outlineLevel="3" x14ac:dyDescent="0.25">
      <c r="A154" s="27" t="s">
        <v>434</v>
      </c>
      <c r="B154" s="34" t="s">
        <v>435</v>
      </c>
      <c r="C154" s="31">
        <v>872.13300000000004</v>
      </c>
      <c r="D154" s="31">
        <v>871.39200000000005</v>
      </c>
      <c r="E154" s="31"/>
      <c r="F154" s="31">
        <v>0.74099999999999999</v>
      </c>
      <c r="G154" s="31">
        <v>0.373</v>
      </c>
      <c r="H154" s="31">
        <v>1.4E-2</v>
      </c>
      <c r="I154" s="28"/>
      <c r="J154" s="31">
        <v>0.01</v>
      </c>
      <c r="K154" s="31">
        <v>2.3E-2</v>
      </c>
      <c r="L154" s="31">
        <v>0.20200000000000001</v>
      </c>
      <c r="M154" s="31">
        <v>0.12</v>
      </c>
    </row>
    <row r="155" spans="1:13" ht="12.75" customHeight="1" outlineLevel="4" x14ac:dyDescent="0.25">
      <c r="A155" s="27" t="s">
        <v>436</v>
      </c>
      <c r="B155" s="35" t="s">
        <v>437</v>
      </c>
      <c r="C155" s="32"/>
      <c r="D155" s="28"/>
      <c r="E155" s="28"/>
      <c r="F155" s="32"/>
      <c r="G155" s="28"/>
      <c r="H155" s="28"/>
      <c r="I155" s="28"/>
      <c r="J155" s="28"/>
      <c r="K155" s="28"/>
      <c r="L155" s="28"/>
      <c r="M155" s="28"/>
    </row>
    <row r="156" spans="1:13" ht="24.75" customHeight="1" outlineLevel="4" x14ac:dyDescent="0.25">
      <c r="A156" s="27" t="s">
        <v>438</v>
      </c>
      <c r="B156" s="35" t="s">
        <v>439</v>
      </c>
      <c r="C156" s="31">
        <v>358.23399999999998</v>
      </c>
      <c r="D156" s="31">
        <v>358.23399999999998</v>
      </c>
      <c r="E156" s="31"/>
      <c r="F156" s="28"/>
      <c r="G156" s="28"/>
      <c r="H156" s="28"/>
      <c r="I156" s="28"/>
      <c r="J156" s="28"/>
      <c r="K156" s="28"/>
      <c r="L156" s="28"/>
      <c r="M156" s="28"/>
    </row>
    <row r="157" spans="1:13" ht="12.75" customHeight="1" outlineLevel="4" x14ac:dyDescent="0.25">
      <c r="A157" s="27" t="s">
        <v>440</v>
      </c>
      <c r="B157" s="35" t="s">
        <v>441</v>
      </c>
      <c r="C157" s="31">
        <v>513.899</v>
      </c>
      <c r="D157" s="31">
        <v>513.15800000000002</v>
      </c>
      <c r="E157" s="31"/>
      <c r="F157" s="31">
        <v>0.74099999999999999</v>
      </c>
      <c r="G157" s="31">
        <v>0.373</v>
      </c>
      <c r="H157" s="31">
        <v>1.4E-2</v>
      </c>
      <c r="I157" s="28"/>
      <c r="J157" s="31">
        <v>0.01</v>
      </c>
      <c r="K157" s="31">
        <v>2.3E-2</v>
      </c>
      <c r="L157" s="31">
        <v>0.20200000000000001</v>
      </c>
      <c r="M157" s="31">
        <v>0.12</v>
      </c>
    </row>
    <row r="158" spans="1:13" ht="12.75" customHeight="1" outlineLevel="4" collapsed="1" x14ac:dyDescent="0.25">
      <c r="A158" s="27" t="s">
        <v>442</v>
      </c>
      <c r="B158" s="35" t="s">
        <v>443</v>
      </c>
      <c r="C158" s="32"/>
      <c r="D158" s="28"/>
      <c r="E158" s="28"/>
      <c r="F158" s="32"/>
      <c r="G158" s="28"/>
      <c r="H158" s="28"/>
      <c r="I158" s="28"/>
      <c r="J158" s="28"/>
      <c r="K158" s="28"/>
      <c r="L158" s="28"/>
      <c r="M158" s="28"/>
    </row>
    <row r="159" spans="1:13" ht="12.75" customHeight="1" outlineLevel="2" x14ac:dyDescent="0.25">
      <c r="A159" s="27" t="s">
        <v>444</v>
      </c>
      <c r="B159" s="33" t="s">
        <v>445</v>
      </c>
      <c r="C159" s="30">
        <v>4129.5690000000004</v>
      </c>
      <c r="D159" s="30">
        <v>2499.5360000000001</v>
      </c>
      <c r="E159" s="30"/>
      <c r="F159" s="30">
        <v>1630.0329999999999</v>
      </c>
      <c r="G159" s="31">
        <v>346.815</v>
      </c>
      <c r="H159" s="31">
        <v>33.548999999999999</v>
      </c>
      <c r="I159" s="31">
        <v>156.22399999999999</v>
      </c>
      <c r="J159" s="31">
        <v>58.386000000000003</v>
      </c>
      <c r="K159" s="31">
        <v>119.9</v>
      </c>
      <c r="L159" s="31">
        <v>533.50099999999998</v>
      </c>
      <c r="M159" s="31">
        <v>381.65699999999998</v>
      </c>
    </row>
    <row r="160" spans="1:13" ht="12.75" customHeight="1" outlineLevel="3" x14ac:dyDescent="0.25">
      <c r="A160" s="27" t="s">
        <v>446</v>
      </c>
      <c r="B160" s="34" t="s">
        <v>447</v>
      </c>
      <c r="C160" s="31">
        <v>425.61399999999998</v>
      </c>
      <c r="D160" s="31">
        <v>413.52300000000002</v>
      </c>
      <c r="E160" s="31"/>
      <c r="F160" s="31">
        <v>12.090999999999999</v>
      </c>
      <c r="G160" s="31">
        <v>5.6109999999999998</v>
      </c>
      <c r="H160" s="31">
        <v>0.23200000000000001</v>
      </c>
      <c r="I160" s="28"/>
      <c r="J160" s="31">
        <v>0.17699999999999999</v>
      </c>
      <c r="K160" s="31">
        <v>0.28199999999999997</v>
      </c>
      <c r="L160" s="31">
        <v>3.7679999999999998</v>
      </c>
      <c r="M160" s="31">
        <v>2.0219999999999998</v>
      </c>
    </row>
    <row r="161" spans="1:13" ht="12.75" customHeight="1" outlineLevel="4" x14ac:dyDescent="0.25">
      <c r="A161" s="27" t="s">
        <v>448</v>
      </c>
      <c r="B161" s="35" t="s">
        <v>449</v>
      </c>
      <c r="C161" s="31">
        <v>425.61399999999998</v>
      </c>
      <c r="D161" s="31">
        <v>413.52300000000002</v>
      </c>
      <c r="E161" s="31"/>
      <c r="F161" s="31">
        <v>12.090999999999999</v>
      </c>
      <c r="G161" s="31">
        <v>5.6109999999999998</v>
      </c>
      <c r="H161" s="31">
        <v>0.23200000000000001</v>
      </c>
      <c r="I161" s="28"/>
      <c r="J161" s="31">
        <v>0.17699999999999999</v>
      </c>
      <c r="K161" s="31">
        <v>0.28199999999999997</v>
      </c>
      <c r="L161" s="31">
        <v>3.7679999999999998</v>
      </c>
      <c r="M161" s="31">
        <v>2.0219999999999998</v>
      </c>
    </row>
    <row r="162" spans="1:13" ht="12.75" customHeight="1" outlineLevel="5" x14ac:dyDescent="0.25">
      <c r="A162" s="27" t="s">
        <v>450</v>
      </c>
      <c r="B162" s="36" t="s">
        <v>451</v>
      </c>
      <c r="C162" s="32"/>
      <c r="D162" s="28"/>
      <c r="E162" s="28"/>
      <c r="F162" s="32"/>
      <c r="G162" s="28"/>
      <c r="H162" s="28"/>
      <c r="I162" s="28"/>
      <c r="J162" s="28"/>
      <c r="K162" s="28"/>
      <c r="L162" s="28"/>
      <c r="M162" s="28"/>
    </row>
    <row r="163" spans="1:13" ht="12.75" customHeight="1" outlineLevel="5" x14ac:dyDescent="0.25">
      <c r="A163" s="27" t="s">
        <v>452</v>
      </c>
      <c r="B163" s="36" t="s">
        <v>453</v>
      </c>
      <c r="C163" s="32"/>
      <c r="D163" s="28"/>
      <c r="E163" s="28"/>
      <c r="F163" s="32"/>
      <c r="G163" s="28"/>
      <c r="H163" s="28"/>
      <c r="I163" s="28"/>
      <c r="J163" s="28"/>
      <c r="K163" s="28"/>
      <c r="L163" s="28"/>
      <c r="M163" s="28"/>
    </row>
    <row r="164" spans="1:13" ht="12.75" customHeight="1" outlineLevel="5" x14ac:dyDescent="0.25">
      <c r="A164" s="27" t="s">
        <v>454</v>
      </c>
      <c r="B164" s="36" t="s">
        <v>455</v>
      </c>
      <c r="C164" s="32"/>
      <c r="D164" s="28"/>
      <c r="E164" s="28"/>
      <c r="F164" s="32"/>
      <c r="G164" s="28"/>
      <c r="H164" s="28"/>
      <c r="I164" s="28"/>
      <c r="J164" s="28"/>
      <c r="K164" s="28"/>
      <c r="L164" s="28"/>
      <c r="M164" s="28"/>
    </row>
    <row r="165" spans="1:13" ht="12.75" customHeight="1" outlineLevel="5" x14ac:dyDescent="0.25">
      <c r="A165" s="27" t="s">
        <v>456</v>
      </c>
      <c r="B165" s="36" t="s">
        <v>457</v>
      </c>
      <c r="C165" s="32"/>
      <c r="D165" s="28"/>
      <c r="E165" s="28"/>
      <c r="F165" s="32"/>
      <c r="G165" s="28"/>
      <c r="H165" s="28"/>
      <c r="I165" s="28"/>
      <c r="J165" s="28"/>
      <c r="K165" s="28"/>
      <c r="L165" s="28"/>
      <c r="M165" s="28"/>
    </row>
    <row r="166" spans="1:13" ht="12.75" customHeight="1" outlineLevel="5" x14ac:dyDescent="0.25">
      <c r="A166" s="27" t="s">
        <v>458</v>
      </c>
      <c r="B166" s="36" t="s">
        <v>459</v>
      </c>
      <c r="C166" s="31">
        <v>425.61399999999998</v>
      </c>
      <c r="D166" s="31">
        <v>413.52300000000002</v>
      </c>
      <c r="E166" s="31"/>
      <c r="F166" s="31">
        <v>12.090999999999999</v>
      </c>
      <c r="G166" s="31">
        <v>5.6109999999999998</v>
      </c>
      <c r="H166" s="31">
        <v>0.23200000000000001</v>
      </c>
      <c r="I166" s="28"/>
      <c r="J166" s="31">
        <v>0.17699999999999999</v>
      </c>
      <c r="K166" s="31">
        <v>0.28199999999999997</v>
      </c>
      <c r="L166" s="31">
        <v>3.7679999999999998</v>
      </c>
      <c r="M166" s="31">
        <v>2.0219999999999998</v>
      </c>
    </row>
    <row r="167" spans="1:13" ht="12.75" customHeight="1" outlineLevel="5" x14ac:dyDescent="0.25">
      <c r="A167" s="27" t="s">
        <v>460</v>
      </c>
      <c r="B167" s="36" t="s">
        <v>461</v>
      </c>
      <c r="C167" s="32"/>
      <c r="D167" s="28"/>
      <c r="E167" s="28"/>
      <c r="F167" s="32"/>
      <c r="G167" s="28"/>
      <c r="H167" s="28"/>
      <c r="I167" s="28"/>
      <c r="J167" s="28"/>
      <c r="K167" s="28"/>
      <c r="L167" s="28"/>
      <c r="M167" s="28"/>
    </row>
    <row r="168" spans="1:13" ht="12.75" customHeight="1" outlineLevel="5" collapsed="1" x14ac:dyDescent="0.25">
      <c r="A168" s="27" t="s">
        <v>462</v>
      </c>
      <c r="B168" s="36" t="s">
        <v>463</v>
      </c>
      <c r="C168" s="32"/>
      <c r="D168" s="28"/>
      <c r="E168" s="28"/>
      <c r="F168" s="32"/>
      <c r="G168" s="28"/>
      <c r="H168" s="28"/>
      <c r="I168" s="28"/>
      <c r="J168" s="28"/>
      <c r="K168" s="28"/>
      <c r="L168" s="28"/>
      <c r="M168" s="28"/>
    </row>
    <row r="169" spans="1:13" ht="12.75" customHeight="1" outlineLevel="4" x14ac:dyDescent="0.25">
      <c r="A169" s="27" t="s">
        <v>464</v>
      </c>
      <c r="B169" s="35" t="s">
        <v>465</v>
      </c>
      <c r="C169" s="32"/>
      <c r="D169" s="28"/>
      <c r="E169" s="28"/>
      <c r="F169" s="32"/>
      <c r="G169" s="28"/>
      <c r="H169" s="28"/>
      <c r="I169" s="28"/>
      <c r="J169" s="28"/>
      <c r="K169" s="28"/>
      <c r="L169" s="28"/>
      <c r="M169" s="28"/>
    </row>
    <row r="170" spans="1:13" ht="12.75" customHeight="1" outlineLevel="3" x14ac:dyDescent="0.25">
      <c r="A170" s="27" t="s">
        <v>466</v>
      </c>
      <c r="B170" s="34" t="s">
        <v>77</v>
      </c>
      <c r="C170" s="30">
        <v>3703.9549999999999</v>
      </c>
      <c r="D170" s="30">
        <v>2086.0129999999999</v>
      </c>
      <c r="E170" s="30"/>
      <c r="F170" s="30">
        <v>1617.942</v>
      </c>
      <c r="G170" s="31">
        <v>341.20499999999998</v>
      </c>
      <c r="H170" s="31">
        <v>33.317</v>
      </c>
      <c r="I170" s="31">
        <v>156.22399999999999</v>
      </c>
      <c r="J170" s="31">
        <v>58.209000000000003</v>
      </c>
      <c r="K170" s="31">
        <v>119.61799999999999</v>
      </c>
      <c r="L170" s="31">
        <v>529.73299999999995</v>
      </c>
      <c r="M170" s="31">
        <v>379.63600000000002</v>
      </c>
    </row>
    <row r="171" spans="1:13" ht="12.75" customHeight="1" outlineLevel="4" x14ac:dyDescent="0.25">
      <c r="A171" s="27" t="s">
        <v>467</v>
      </c>
      <c r="B171" s="35" t="s">
        <v>468</v>
      </c>
      <c r="C171" s="30">
        <v>3703.9549999999999</v>
      </c>
      <c r="D171" s="30">
        <v>2086.0129999999999</v>
      </c>
      <c r="E171" s="30"/>
      <c r="F171" s="30">
        <v>1617.942</v>
      </c>
      <c r="G171" s="31">
        <v>341.20499999999998</v>
      </c>
      <c r="H171" s="31">
        <v>33.317</v>
      </c>
      <c r="I171" s="31">
        <v>156.22399999999999</v>
      </c>
      <c r="J171" s="31">
        <v>58.209000000000003</v>
      </c>
      <c r="K171" s="31">
        <v>119.61799999999999</v>
      </c>
      <c r="L171" s="31">
        <v>529.73299999999995</v>
      </c>
      <c r="M171" s="31">
        <v>379.63600000000002</v>
      </c>
    </row>
    <row r="172" spans="1:13" ht="12.75" customHeight="1" outlineLevel="5" x14ac:dyDescent="0.25">
      <c r="A172" s="27" t="s">
        <v>469</v>
      </c>
      <c r="B172" s="36" t="s">
        <v>470</v>
      </c>
      <c r="C172" s="30">
        <v>3424.6880000000001</v>
      </c>
      <c r="D172" s="30">
        <v>1806.7460000000001</v>
      </c>
      <c r="E172" s="30"/>
      <c r="F172" s="30">
        <v>1617.942</v>
      </c>
      <c r="G172" s="31">
        <v>341.20499999999998</v>
      </c>
      <c r="H172" s="31">
        <v>33.317</v>
      </c>
      <c r="I172" s="31">
        <v>156.22399999999999</v>
      </c>
      <c r="J172" s="31">
        <v>58.209000000000003</v>
      </c>
      <c r="K172" s="31">
        <v>119.61799999999999</v>
      </c>
      <c r="L172" s="31">
        <v>529.73299999999995</v>
      </c>
      <c r="M172" s="31">
        <v>379.63600000000002</v>
      </c>
    </row>
    <row r="173" spans="1:13" ht="12.75" customHeight="1" outlineLevel="5" x14ac:dyDescent="0.25">
      <c r="A173" s="27" t="s">
        <v>471</v>
      </c>
      <c r="B173" s="36" t="s">
        <v>472</v>
      </c>
      <c r="C173" s="32"/>
      <c r="D173" s="28"/>
      <c r="E173" s="28"/>
      <c r="F173" s="32"/>
      <c r="G173" s="28"/>
      <c r="H173" s="28"/>
      <c r="I173" s="28"/>
      <c r="J173" s="28"/>
      <c r="K173" s="28"/>
      <c r="L173" s="28"/>
      <c r="M173" s="28"/>
    </row>
    <row r="174" spans="1:13" ht="24.75" customHeight="1" outlineLevel="5" x14ac:dyDescent="0.25">
      <c r="A174" s="27" t="s">
        <v>473</v>
      </c>
      <c r="B174" s="36" t="s">
        <v>474</v>
      </c>
      <c r="C174" s="32"/>
      <c r="D174" s="28"/>
      <c r="E174" s="28"/>
      <c r="F174" s="32"/>
      <c r="G174" s="28"/>
      <c r="H174" s="28"/>
      <c r="I174" s="28"/>
      <c r="J174" s="28"/>
      <c r="K174" s="28"/>
      <c r="L174" s="28"/>
      <c r="M174" s="28"/>
    </row>
    <row r="175" spans="1:13" ht="12.75" customHeight="1" outlineLevel="5" x14ac:dyDescent="0.25">
      <c r="A175" s="27" t="s">
        <v>475</v>
      </c>
      <c r="B175" s="36" t="s">
        <v>476</v>
      </c>
      <c r="C175" s="32"/>
      <c r="D175" s="28"/>
      <c r="E175" s="28"/>
      <c r="F175" s="32"/>
      <c r="G175" s="28"/>
      <c r="H175" s="28"/>
      <c r="I175" s="28"/>
      <c r="J175" s="28"/>
      <c r="K175" s="28"/>
      <c r="L175" s="28"/>
      <c r="M175" s="28"/>
    </row>
    <row r="176" spans="1:13" ht="24.75" customHeight="1" outlineLevel="5" x14ac:dyDescent="0.25">
      <c r="A176" s="27" t="s">
        <v>477</v>
      </c>
      <c r="B176" s="36" t="s">
        <v>478</v>
      </c>
      <c r="C176" s="31">
        <v>279.267</v>
      </c>
      <c r="D176" s="31">
        <v>279.267</v>
      </c>
      <c r="E176" s="31"/>
      <c r="F176" s="28"/>
      <c r="G176" s="28"/>
      <c r="H176" s="28"/>
      <c r="I176" s="28"/>
      <c r="J176" s="28"/>
      <c r="K176" s="28"/>
      <c r="L176" s="28"/>
      <c r="M176" s="28"/>
    </row>
    <row r="177" spans="1:13" ht="12.75" customHeight="1" outlineLevel="5" x14ac:dyDescent="0.25">
      <c r="A177" s="27" t="s">
        <v>479</v>
      </c>
      <c r="B177" s="36" t="s">
        <v>480</v>
      </c>
      <c r="C177" s="32"/>
      <c r="D177" s="28"/>
      <c r="E177" s="28"/>
      <c r="F177" s="32"/>
      <c r="G177" s="28"/>
      <c r="H177" s="28"/>
      <c r="I177" s="28"/>
      <c r="J177" s="28"/>
      <c r="K177" s="28"/>
      <c r="L177" s="28"/>
      <c r="M177" s="28"/>
    </row>
    <row r="178" spans="1:13" ht="12.75" customHeight="1" outlineLevel="5" collapsed="1" x14ac:dyDescent="0.25">
      <c r="A178" s="27" t="s">
        <v>481</v>
      </c>
      <c r="B178" s="36" t="s">
        <v>482</v>
      </c>
      <c r="C178" s="32"/>
      <c r="D178" s="28"/>
      <c r="E178" s="28"/>
      <c r="F178" s="32"/>
      <c r="G178" s="28"/>
      <c r="H178" s="28"/>
      <c r="I178" s="28"/>
      <c r="J178" s="28"/>
      <c r="K178" s="28"/>
      <c r="L178" s="28"/>
      <c r="M178" s="28"/>
    </row>
    <row r="179" spans="1:13" ht="12.75" customHeight="1" outlineLevel="4" x14ac:dyDescent="0.25">
      <c r="A179" s="27" t="s">
        <v>483</v>
      </c>
      <c r="B179" s="35" t="s">
        <v>484</v>
      </c>
      <c r="C179" s="32"/>
      <c r="D179" s="28"/>
      <c r="E179" s="28"/>
      <c r="F179" s="32"/>
      <c r="G179" s="28"/>
      <c r="H179" s="28"/>
      <c r="I179" s="28"/>
      <c r="J179" s="28"/>
      <c r="K179" s="28"/>
      <c r="L179" s="28"/>
      <c r="M179" s="28"/>
    </row>
    <row r="180" spans="1:13" ht="12.75" customHeight="1" outlineLevel="2" x14ac:dyDescent="0.25">
      <c r="A180" s="27" t="s">
        <v>485</v>
      </c>
      <c r="B180" s="33" t="s">
        <v>486</v>
      </c>
      <c r="C180" s="30">
        <v>1533.26</v>
      </c>
      <c r="D180" s="31">
        <v>938.779</v>
      </c>
      <c r="E180" s="31"/>
      <c r="F180" s="31">
        <v>594.48099999999999</v>
      </c>
      <c r="G180" s="31">
        <v>144.19200000000001</v>
      </c>
      <c r="H180" s="31">
        <v>10.818</v>
      </c>
      <c r="I180" s="31">
        <v>31.509</v>
      </c>
      <c r="J180" s="31">
        <v>16.620999999999999</v>
      </c>
      <c r="K180" s="31">
        <v>116.102</v>
      </c>
      <c r="L180" s="31">
        <v>166.137</v>
      </c>
      <c r="M180" s="31">
        <v>109.1</v>
      </c>
    </row>
    <row r="181" spans="1:13" ht="12.75" customHeight="1" outlineLevel="2" x14ac:dyDescent="0.25">
      <c r="A181" s="27" t="s">
        <v>487</v>
      </c>
      <c r="B181" s="33" t="s">
        <v>488</v>
      </c>
      <c r="C181" s="30">
        <v>2104.5</v>
      </c>
      <c r="D181" s="30">
        <v>1359.183</v>
      </c>
      <c r="E181" s="30"/>
      <c r="F181" s="31">
        <v>745.31700000000001</v>
      </c>
      <c r="G181" s="31">
        <v>148.69200000000001</v>
      </c>
      <c r="H181" s="31">
        <v>11.305999999999999</v>
      </c>
      <c r="I181" s="31">
        <v>47.55</v>
      </c>
      <c r="J181" s="31">
        <v>18.574000000000002</v>
      </c>
      <c r="K181" s="31">
        <v>231.70099999999999</v>
      </c>
      <c r="L181" s="31">
        <v>177.26599999999999</v>
      </c>
      <c r="M181" s="31">
        <v>110.227</v>
      </c>
    </row>
    <row r="182" spans="1:13" ht="12.75" customHeight="1" outlineLevel="2" x14ac:dyDescent="0.25">
      <c r="A182" s="27" t="s">
        <v>489</v>
      </c>
      <c r="B182" s="33" t="s">
        <v>490</v>
      </c>
      <c r="C182" s="31">
        <v>180</v>
      </c>
      <c r="D182" s="31">
        <v>116.536</v>
      </c>
      <c r="E182" s="31"/>
      <c r="F182" s="31">
        <v>63.463999999999999</v>
      </c>
      <c r="G182" s="31">
        <v>17.111000000000001</v>
      </c>
      <c r="H182" s="31">
        <v>1.169</v>
      </c>
      <c r="I182" s="31">
        <v>3.0270000000000001</v>
      </c>
      <c r="J182" s="31">
        <v>1.6879999999999999</v>
      </c>
      <c r="K182" s="31">
        <v>11.318</v>
      </c>
      <c r="L182" s="31">
        <v>17.672000000000001</v>
      </c>
      <c r="M182" s="31">
        <v>11.478999999999999</v>
      </c>
    </row>
    <row r="183" spans="1:13" ht="12.75" customHeight="1" outlineLevel="2" x14ac:dyDescent="0.25">
      <c r="A183" s="27" t="s">
        <v>491</v>
      </c>
      <c r="B183" s="33" t="s">
        <v>492</v>
      </c>
      <c r="C183" s="30">
        <v>2385.529</v>
      </c>
      <c r="D183" s="30">
        <v>1645.2919999999999</v>
      </c>
      <c r="E183" s="30"/>
      <c r="F183" s="31">
        <v>740.23699999999997</v>
      </c>
      <c r="G183" s="31">
        <v>298.70999999999998</v>
      </c>
      <c r="H183" s="31">
        <v>11.313000000000001</v>
      </c>
      <c r="I183" s="31">
        <v>27.843</v>
      </c>
      <c r="J183" s="31">
        <v>15.951000000000001</v>
      </c>
      <c r="K183" s="31">
        <v>105.04600000000001</v>
      </c>
      <c r="L183" s="31">
        <v>170.86</v>
      </c>
      <c r="M183" s="31">
        <v>110.514</v>
      </c>
    </row>
    <row r="184" spans="1:13" ht="12.75" customHeight="1" outlineLevel="3" x14ac:dyDescent="0.25">
      <c r="A184" s="27" t="s">
        <v>493</v>
      </c>
      <c r="B184" s="34" t="s">
        <v>494</v>
      </c>
      <c r="C184" s="31">
        <v>147.18799999999999</v>
      </c>
      <c r="D184" s="31">
        <v>116.01600000000001</v>
      </c>
      <c r="E184" s="31"/>
      <c r="F184" s="31">
        <v>31.172000000000001</v>
      </c>
      <c r="G184" s="31">
        <v>15.688000000000001</v>
      </c>
      <c r="H184" s="31">
        <v>0.57099999999999995</v>
      </c>
      <c r="I184" s="28"/>
      <c r="J184" s="31">
        <v>0.432</v>
      </c>
      <c r="K184" s="31">
        <v>0.94599999999999995</v>
      </c>
      <c r="L184" s="31">
        <v>8.4990000000000006</v>
      </c>
      <c r="M184" s="31">
        <v>5.0359999999999996</v>
      </c>
    </row>
    <row r="185" spans="1:13" ht="12.75" customHeight="1" outlineLevel="3" collapsed="1" x14ac:dyDescent="0.25">
      <c r="A185" s="27" t="s">
        <v>495</v>
      </c>
      <c r="B185" s="34" t="s">
        <v>496</v>
      </c>
      <c r="C185" s="30">
        <v>2238.3409999999999</v>
      </c>
      <c r="D185" s="30">
        <v>1529.2760000000001</v>
      </c>
      <c r="E185" s="30"/>
      <c r="F185" s="31">
        <v>709.06500000000005</v>
      </c>
      <c r="G185" s="31">
        <v>283.02199999999999</v>
      </c>
      <c r="H185" s="31">
        <v>10.742000000000001</v>
      </c>
      <c r="I185" s="31">
        <v>27.843</v>
      </c>
      <c r="J185" s="31">
        <v>15.519</v>
      </c>
      <c r="K185" s="31">
        <v>104.1</v>
      </c>
      <c r="L185" s="31">
        <v>162.36199999999999</v>
      </c>
      <c r="M185" s="31">
        <v>105.47799999999999</v>
      </c>
    </row>
    <row r="186" spans="1:13" ht="12.75" customHeight="1" outlineLevel="2" x14ac:dyDescent="0.25">
      <c r="A186" s="27" t="s">
        <v>497</v>
      </c>
      <c r="B186" s="33" t="s">
        <v>498</v>
      </c>
      <c r="C186" s="32"/>
      <c r="D186" s="28"/>
      <c r="E186" s="28"/>
      <c r="F186" s="32"/>
      <c r="G186" s="28"/>
      <c r="H186" s="28"/>
      <c r="I186" s="28"/>
      <c r="J186" s="28"/>
      <c r="K186" s="28"/>
      <c r="L186" s="28"/>
      <c r="M186" s="28"/>
    </row>
    <row r="187" spans="1:13" ht="12.75" customHeight="1" outlineLevel="2" x14ac:dyDescent="0.25">
      <c r="A187" s="27" t="s">
        <v>499</v>
      </c>
      <c r="B187" s="33" t="s">
        <v>500</v>
      </c>
      <c r="C187" s="31">
        <v>441.5</v>
      </c>
      <c r="D187" s="31">
        <v>248.851</v>
      </c>
      <c r="E187" s="31"/>
      <c r="F187" s="31">
        <v>192.649</v>
      </c>
      <c r="G187" s="31">
        <v>38.332000000000001</v>
      </c>
      <c r="H187" s="31">
        <v>2.5649999999999999</v>
      </c>
      <c r="I187" s="31">
        <v>9.6829999999999998</v>
      </c>
      <c r="J187" s="31">
        <v>4.3739999999999997</v>
      </c>
      <c r="K187" s="31">
        <v>68.655000000000001</v>
      </c>
      <c r="L187" s="31">
        <v>40.401000000000003</v>
      </c>
      <c r="M187" s="31">
        <v>28.640999999999998</v>
      </c>
    </row>
    <row r="188" spans="1:13" ht="12.75" customHeight="1" outlineLevel="2" x14ac:dyDescent="0.25">
      <c r="A188" s="27" t="s">
        <v>501</v>
      </c>
      <c r="B188" s="33" t="s">
        <v>502</v>
      </c>
      <c r="C188" s="32"/>
      <c r="D188" s="28"/>
      <c r="E188" s="28"/>
      <c r="F188" s="32"/>
      <c r="G188" s="28"/>
      <c r="H188" s="28"/>
      <c r="I188" s="28"/>
      <c r="J188" s="28"/>
      <c r="K188" s="28"/>
      <c r="L188" s="28"/>
      <c r="M188" s="28"/>
    </row>
    <row r="189" spans="1:13" ht="12.75" customHeight="1" outlineLevel="2" x14ac:dyDescent="0.25">
      <c r="A189" s="27" t="s">
        <v>503</v>
      </c>
      <c r="B189" s="33" t="s">
        <v>504</v>
      </c>
      <c r="C189" s="32"/>
      <c r="D189" s="28"/>
      <c r="E189" s="28"/>
      <c r="F189" s="32"/>
      <c r="G189" s="28"/>
      <c r="H189" s="28"/>
      <c r="I189" s="28"/>
      <c r="J189" s="28"/>
      <c r="K189" s="28"/>
      <c r="L189" s="28"/>
      <c r="M189" s="28"/>
    </row>
    <row r="190" spans="1:13" ht="12.75" customHeight="1" outlineLevel="2" x14ac:dyDescent="0.25">
      <c r="A190" s="27" t="s">
        <v>505</v>
      </c>
      <c r="B190" s="33" t="s">
        <v>506</v>
      </c>
      <c r="C190" s="30">
        <v>51887.993000000002</v>
      </c>
      <c r="D190" s="30">
        <v>22873.797999999999</v>
      </c>
      <c r="E190" s="30"/>
      <c r="F190" s="30">
        <v>29014.195</v>
      </c>
      <c r="G190" s="30">
        <v>8677.6170000000002</v>
      </c>
      <c r="H190" s="31">
        <v>120.16</v>
      </c>
      <c r="I190" s="31">
        <v>299.91199999999998</v>
      </c>
      <c r="J190" s="31">
        <v>440.541</v>
      </c>
      <c r="K190" s="30">
        <v>16185.257</v>
      </c>
      <c r="L190" s="30">
        <v>1963.6420000000001</v>
      </c>
      <c r="M190" s="30">
        <v>1327.0650000000001</v>
      </c>
    </row>
    <row r="191" spans="1:13" ht="12.75" customHeight="1" outlineLevel="3" x14ac:dyDescent="0.25">
      <c r="A191" s="27" t="s">
        <v>507</v>
      </c>
      <c r="B191" s="34" t="s">
        <v>508</v>
      </c>
      <c r="C191" s="30">
        <v>2507.5700000000002</v>
      </c>
      <c r="D191" s="30">
        <v>1614.4069999999999</v>
      </c>
      <c r="E191" s="30"/>
      <c r="F191" s="31">
        <v>893.16300000000001</v>
      </c>
      <c r="G191" s="31">
        <v>223.661</v>
      </c>
      <c r="H191" s="31">
        <v>16.681999999999999</v>
      </c>
      <c r="I191" s="31">
        <v>51.466000000000001</v>
      </c>
      <c r="J191" s="31">
        <v>27.605</v>
      </c>
      <c r="K191" s="31">
        <v>150.77500000000001</v>
      </c>
      <c r="L191" s="31">
        <v>256.59399999999999</v>
      </c>
      <c r="M191" s="31">
        <v>166.38</v>
      </c>
    </row>
    <row r="192" spans="1:13" ht="36.75" customHeight="1" outlineLevel="3" x14ac:dyDescent="0.25">
      <c r="A192" s="27" t="s">
        <v>509</v>
      </c>
      <c r="B192" s="34" t="s">
        <v>510</v>
      </c>
      <c r="C192" s="32"/>
      <c r="D192" s="28"/>
      <c r="E192" s="28"/>
      <c r="F192" s="32"/>
      <c r="G192" s="28"/>
      <c r="H192" s="28"/>
      <c r="I192" s="28"/>
      <c r="J192" s="28"/>
      <c r="K192" s="28"/>
      <c r="L192" s="28"/>
      <c r="M192" s="28"/>
    </row>
    <row r="193" spans="1:13" ht="12.75" customHeight="1" outlineLevel="3" x14ac:dyDescent="0.25">
      <c r="A193" s="27" t="s">
        <v>511</v>
      </c>
      <c r="B193" s="34" t="s">
        <v>512</v>
      </c>
      <c r="C193" s="32"/>
      <c r="D193" s="28"/>
      <c r="E193" s="28"/>
      <c r="F193" s="32"/>
      <c r="G193" s="28"/>
      <c r="H193" s="28"/>
      <c r="I193" s="28"/>
      <c r="J193" s="28"/>
      <c r="K193" s="28"/>
      <c r="L193" s="28"/>
      <c r="M193" s="28"/>
    </row>
    <row r="194" spans="1:13" ht="12.75" customHeight="1" outlineLevel="3" x14ac:dyDescent="0.25">
      <c r="A194" s="27" t="s">
        <v>513</v>
      </c>
      <c r="B194" s="34" t="s">
        <v>514</v>
      </c>
      <c r="C194" s="32"/>
      <c r="D194" s="28"/>
      <c r="E194" s="28"/>
      <c r="F194" s="32"/>
      <c r="G194" s="28"/>
      <c r="H194" s="28"/>
      <c r="I194" s="28"/>
      <c r="J194" s="28"/>
      <c r="K194" s="28"/>
      <c r="L194" s="28"/>
      <c r="M194" s="28"/>
    </row>
    <row r="195" spans="1:13" ht="24.75" customHeight="1" outlineLevel="3" x14ac:dyDescent="0.25">
      <c r="A195" s="27" t="s">
        <v>515</v>
      </c>
      <c r="B195" s="34" t="s">
        <v>516</v>
      </c>
      <c r="C195" s="32"/>
      <c r="D195" s="28"/>
      <c r="E195" s="28"/>
      <c r="F195" s="32"/>
      <c r="G195" s="28"/>
      <c r="H195" s="28"/>
      <c r="I195" s="28"/>
      <c r="J195" s="28"/>
      <c r="K195" s="28"/>
      <c r="L195" s="28"/>
      <c r="M195" s="28"/>
    </row>
    <row r="196" spans="1:13" ht="36.75" customHeight="1" outlineLevel="3" x14ac:dyDescent="0.25">
      <c r="A196" s="27" t="s">
        <v>517</v>
      </c>
      <c r="B196" s="34" t="s">
        <v>518</v>
      </c>
      <c r="C196" s="32"/>
      <c r="D196" s="28"/>
      <c r="E196" s="28"/>
      <c r="F196" s="32"/>
      <c r="G196" s="28"/>
      <c r="H196" s="28"/>
      <c r="I196" s="28"/>
      <c r="J196" s="28"/>
      <c r="K196" s="28"/>
      <c r="L196" s="28"/>
      <c r="M196" s="28"/>
    </row>
    <row r="197" spans="1:13" ht="12.75" customHeight="1" outlineLevel="3" x14ac:dyDescent="0.25">
      <c r="A197" s="27" t="s">
        <v>519</v>
      </c>
      <c r="B197" s="34" t="s">
        <v>520</v>
      </c>
      <c r="C197" s="32"/>
      <c r="D197" s="28"/>
      <c r="E197" s="28"/>
      <c r="F197" s="32"/>
      <c r="G197" s="28"/>
      <c r="H197" s="28"/>
      <c r="I197" s="28"/>
      <c r="J197" s="28"/>
      <c r="K197" s="28"/>
      <c r="L197" s="28"/>
      <c r="M197" s="28"/>
    </row>
    <row r="198" spans="1:13" ht="12.75" customHeight="1" outlineLevel="3" x14ac:dyDescent="0.25">
      <c r="A198" s="27" t="s">
        <v>521</v>
      </c>
      <c r="B198" s="34" t="s">
        <v>522</v>
      </c>
      <c r="C198" s="32"/>
      <c r="D198" s="28"/>
      <c r="E198" s="28"/>
      <c r="F198" s="32"/>
      <c r="G198" s="28"/>
      <c r="H198" s="28"/>
      <c r="I198" s="28"/>
      <c r="J198" s="28"/>
      <c r="K198" s="28"/>
      <c r="L198" s="28"/>
      <c r="M198" s="28"/>
    </row>
    <row r="199" spans="1:13" ht="12.75" customHeight="1" outlineLevel="4" x14ac:dyDescent="0.25">
      <c r="A199" s="27" t="s">
        <v>523</v>
      </c>
      <c r="B199" s="35" t="s">
        <v>524</v>
      </c>
      <c r="C199" s="32"/>
      <c r="D199" s="28"/>
      <c r="E199" s="28"/>
      <c r="F199" s="32"/>
      <c r="G199" s="28"/>
      <c r="H199" s="28"/>
      <c r="I199" s="28"/>
      <c r="J199" s="28"/>
      <c r="K199" s="28"/>
      <c r="L199" s="28"/>
      <c r="M199" s="28"/>
    </row>
    <row r="200" spans="1:13" ht="12.75" customHeight="1" outlineLevel="4" x14ac:dyDescent="0.25">
      <c r="A200" s="27" t="s">
        <v>525</v>
      </c>
      <c r="B200" s="35" t="s">
        <v>526</v>
      </c>
      <c r="C200" s="32"/>
      <c r="D200" s="28"/>
      <c r="E200" s="28"/>
      <c r="F200" s="32"/>
      <c r="G200" s="28"/>
      <c r="H200" s="28"/>
      <c r="I200" s="28"/>
      <c r="J200" s="28"/>
      <c r="K200" s="28"/>
      <c r="L200" s="28"/>
      <c r="M200" s="28"/>
    </row>
    <row r="201" spans="1:13" ht="12.75" customHeight="1" outlineLevel="4" x14ac:dyDescent="0.25">
      <c r="A201" s="27" t="s">
        <v>527</v>
      </c>
      <c r="B201" s="35" t="s">
        <v>528</v>
      </c>
      <c r="C201" s="32"/>
      <c r="D201" s="28"/>
      <c r="E201" s="28"/>
      <c r="F201" s="32"/>
      <c r="G201" s="28"/>
      <c r="H201" s="28"/>
      <c r="I201" s="28"/>
      <c r="J201" s="28"/>
      <c r="K201" s="28"/>
      <c r="L201" s="28"/>
      <c r="M201" s="28"/>
    </row>
    <row r="202" spans="1:13" ht="12.75" customHeight="1" outlineLevel="4" collapsed="1" x14ac:dyDescent="0.25">
      <c r="A202" s="27" t="s">
        <v>529</v>
      </c>
      <c r="B202" s="35" t="s">
        <v>530</v>
      </c>
      <c r="C202" s="32"/>
      <c r="D202" s="28"/>
      <c r="E202" s="28"/>
      <c r="F202" s="32"/>
      <c r="G202" s="28"/>
      <c r="H202" s="28"/>
      <c r="I202" s="28"/>
      <c r="J202" s="28"/>
      <c r="K202" s="28"/>
      <c r="L202" s="28"/>
      <c r="M202" s="28"/>
    </row>
    <row r="203" spans="1:13" ht="36.75" customHeight="1" outlineLevel="3" x14ac:dyDescent="0.25">
      <c r="A203" s="27" t="s">
        <v>531</v>
      </c>
      <c r="B203" s="34" t="s">
        <v>532</v>
      </c>
      <c r="C203" s="32"/>
      <c r="D203" s="28"/>
      <c r="E203" s="28"/>
      <c r="F203" s="32"/>
      <c r="G203" s="28"/>
      <c r="H203" s="28"/>
      <c r="I203" s="28"/>
      <c r="J203" s="28"/>
      <c r="K203" s="28"/>
      <c r="L203" s="28"/>
      <c r="M203" s="28"/>
    </row>
    <row r="204" spans="1:13" ht="12.75" customHeight="1" outlineLevel="3" x14ac:dyDescent="0.25">
      <c r="A204" s="27" t="s">
        <v>533</v>
      </c>
      <c r="B204" s="34" t="s">
        <v>534</v>
      </c>
      <c r="C204" s="32"/>
      <c r="D204" s="28"/>
      <c r="E204" s="28"/>
      <c r="F204" s="32"/>
      <c r="G204" s="28"/>
      <c r="H204" s="28"/>
      <c r="I204" s="28"/>
      <c r="J204" s="28"/>
      <c r="K204" s="28"/>
      <c r="L204" s="28"/>
      <c r="M204" s="28"/>
    </row>
    <row r="205" spans="1:13" ht="12.75" customHeight="1" outlineLevel="3" x14ac:dyDescent="0.25">
      <c r="A205" s="27" t="s">
        <v>535</v>
      </c>
      <c r="B205" s="34" t="s">
        <v>536</v>
      </c>
      <c r="C205" s="32"/>
      <c r="D205" s="28"/>
      <c r="E205" s="28"/>
      <c r="F205" s="32"/>
      <c r="G205" s="28"/>
      <c r="H205" s="28"/>
      <c r="I205" s="28"/>
      <c r="J205" s="28"/>
      <c r="K205" s="28"/>
      <c r="L205" s="28"/>
      <c r="M205" s="28"/>
    </row>
    <row r="206" spans="1:13" ht="24.75" customHeight="1" outlineLevel="3" x14ac:dyDescent="0.25">
      <c r="A206" s="27" t="s">
        <v>537</v>
      </c>
      <c r="B206" s="34" t="s">
        <v>538</v>
      </c>
      <c r="C206" s="32"/>
      <c r="D206" s="28"/>
      <c r="E206" s="28"/>
      <c r="F206" s="32"/>
      <c r="G206" s="28"/>
      <c r="H206" s="28"/>
      <c r="I206" s="28"/>
      <c r="J206" s="28"/>
      <c r="K206" s="28"/>
      <c r="L206" s="28"/>
      <c r="M206" s="28"/>
    </row>
    <row r="207" spans="1:13" ht="24.75" customHeight="1" outlineLevel="3" x14ac:dyDescent="0.25">
      <c r="A207" s="27" t="s">
        <v>539</v>
      </c>
      <c r="B207" s="34" t="s">
        <v>540</v>
      </c>
      <c r="C207" s="32"/>
      <c r="D207" s="28"/>
      <c r="E207" s="28"/>
      <c r="F207" s="32"/>
      <c r="G207" s="28"/>
      <c r="H207" s="28"/>
      <c r="I207" s="28"/>
      <c r="J207" s="28"/>
      <c r="K207" s="28"/>
      <c r="L207" s="28"/>
      <c r="M207" s="28"/>
    </row>
    <row r="208" spans="1:13" ht="12.75" customHeight="1" outlineLevel="3" x14ac:dyDescent="0.25">
      <c r="A208" s="27" t="s">
        <v>541</v>
      </c>
      <c r="B208" s="34" t="s">
        <v>542</v>
      </c>
      <c r="C208" s="32"/>
      <c r="D208" s="28"/>
      <c r="E208" s="28"/>
      <c r="F208" s="32"/>
      <c r="G208" s="28"/>
      <c r="H208" s="28"/>
      <c r="I208" s="28"/>
      <c r="J208" s="28"/>
      <c r="K208" s="28"/>
      <c r="L208" s="28"/>
      <c r="M208" s="28"/>
    </row>
    <row r="209" spans="1:13" ht="12.75" customHeight="1" outlineLevel="3" x14ac:dyDescent="0.25">
      <c r="A209" s="27" t="s">
        <v>543</v>
      </c>
      <c r="B209" s="34" t="s">
        <v>544</v>
      </c>
      <c r="C209" s="32"/>
      <c r="D209" s="28"/>
      <c r="E209" s="28"/>
      <c r="F209" s="32"/>
      <c r="G209" s="28"/>
      <c r="H209" s="28"/>
      <c r="I209" s="28"/>
      <c r="J209" s="28"/>
      <c r="K209" s="28"/>
      <c r="L209" s="28"/>
      <c r="M209" s="28"/>
    </row>
    <row r="210" spans="1:13" ht="12.75" customHeight="1" outlineLevel="3" x14ac:dyDescent="0.25">
      <c r="A210" s="27" t="s">
        <v>545</v>
      </c>
      <c r="B210" s="34" t="s">
        <v>546</v>
      </c>
      <c r="C210" s="32"/>
      <c r="D210" s="28"/>
      <c r="E210" s="28"/>
      <c r="F210" s="32"/>
      <c r="G210" s="28"/>
      <c r="H210" s="28"/>
      <c r="I210" s="28"/>
      <c r="J210" s="28"/>
      <c r="K210" s="28"/>
      <c r="L210" s="28"/>
      <c r="M210" s="28"/>
    </row>
    <row r="211" spans="1:13" ht="36.75" customHeight="1" outlineLevel="3" x14ac:dyDescent="0.25">
      <c r="A211" s="27" t="s">
        <v>547</v>
      </c>
      <c r="B211" s="34" t="s">
        <v>548</v>
      </c>
      <c r="C211" s="32"/>
      <c r="D211" s="28"/>
      <c r="E211" s="28"/>
      <c r="F211" s="32"/>
      <c r="G211" s="28"/>
      <c r="H211" s="28"/>
      <c r="I211" s="28"/>
      <c r="J211" s="28"/>
      <c r="K211" s="28"/>
      <c r="L211" s="28"/>
      <c r="M211" s="28"/>
    </row>
    <row r="212" spans="1:13" ht="12.75" customHeight="1" outlineLevel="3" x14ac:dyDescent="0.25">
      <c r="A212" s="27" t="s">
        <v>549</v>
      </c>
      <c r="B212" s="34" t="s">
        <v>550</v>
      </c>
      <c r="C212" s="32"/>
      <c r="D212" s="28"/>
      <c r="E212" s="28"/>
      <c r="F212" s="32"/>
      <c r="G212" s="28"/>
      <c r="H212" s="28"/>
      <c r="I212" s="28"/>
      <c r="J212" s="28"/>
      <c r="K212" s="28"/>
      <c r="L212" s="28"/>
      <c r="M212" s="28"/>
    </row>
    <row r="213" spans="1:13" ht="12.75" customHeight="1" outlineLevel="3" x14ac:dyDescent="0.25">
      <c r="A213" s="27" t="s">
        <v>551</v>
      </c>
      <c r="B213" s="34" t="s">
        <v>552</v>
      </c>
      <c r="C213" s="32"/>
      <c r="D213" s="28"/>
      <c r="E213" s="28"/>
      <c r="F213" s="32"/>
      <c r="G213" s="28"/>
      <c r="H213" s="28"/>
      <c r="I213" s="28"/>
      <c r="J213" s="28"/>
      <c r="K213" s="28"/>
      <c r="L213" s="28"/>
      <c r="M213" s="28"/>
    </row>
    <row r="214" spans="1:13" ht="12.75" customHeight="1" outlineLevel="3" x14ac:dyDescent="0.25">
      <c r="A214" s="27" t="s">
        <v>553</v>
      </c>
      <c r="B214" s="34" t="s">
        <v>554</v>
      </c>
      <c r="C214" s="32"/>
      <c r="D214" s="28"/>
      <c r="E214" s="28"/>
      <c r="F214" s="32"/>
      <c r="G214" s="28"/>
      <c r="H214" s="28"/>
      <c r="I214" s="28"/>
      <c r="J214" s="28"/>
      <c r="K214" s="28"/>
      <c r="L214" s="28"/>
      <c r="M214" s="28"/>
    </row>
    <row r="215" spans="1:13" ht="12.75" customHeight="1" outlineLevel="3" x14ac:dyDescent="0.25">
      <c r="A215" s="27" t="s">
        <v>555</v>
      </c>
      <c r="B215" s="34" t="s">
        <v>556</v>
      </c>
      <c r="C215" s="32"/>
      <c r="D215" s="28"/>
      <c r="E215" s="28"/>
      <c r="F215" s="32"/>
      <c r="G215" s="28"/>
      <c r="H215" s="28"/>
      <c r="I215" s="28"/>
      <c r="J215" s="28"/>
      <c r="K215" s="28"/>
      <c r="L215" s="28"/>
      <c r="M215" s="28"/>
    </row>
    <row r="216" spans="1:13" ht="36.75" customHeight="1" outlineLevel="3" x14ac:dyDescent="0.25">
      <c r="A216" s="27" t="s">
        <v>557</v>
      </c>
      <c r="B216" s="34" t="s">
        <v>558</v>
      </c>
      <c r="C216" s="32"/>
      <c r="D216" s="28"/>
      <c r="E216" s="28"/>
      <c r="F216" s="32"/>
      <c r="G216" s="28"/>
      <c r="H216" s="28"/>
      <c r="I216" s="28"/>
      <c r="J216" s="28"/>
      <c r="K216" s="28"/>
      <c r="L216" s="28"/>
      <c r="M216" s="28"/>
    </row>
    <row r="217" spans="1:13" ht="12.75" customHeight="1" outlineLevel="3" x14ac:dyDescent="0.25">
      <c r="A217" s="27" t="s">
        <v>559</v>
      </c>
      <c r="B217" s="34" t="s">
        <v>560</v>
      </c>
      <c r="C217" s="32"/>
      <c r="D217" s="28"/>
      <c r="E217" s="28"/>
      <c r="F217" s="32"/>
      <c r="G217" s="28"/>
      <c r="H217" s="28"/>
      <c r="I217" s="28"/>
      <c r="J217" s="28"/>
      <c r="K217" s="28"/>
      <c r="L217" s="28"/>
      <c r="M217" s="28"/>
    </row>
    <row r="218" spans="1:13" ht="24.75" customHeight="1" outlineLevel="3" x14ac:dyDescent="0.25">
      <c r="A218" s="27" t="s">
        <v>561</v>
      </c>
      <c r="B218" s="34" t="s">
        <v>562</v>
      </c>
      <c r="C218" s="32"/>
      <c r="D218" s="28"/>
      <c r="E218" s="28"/>
      <c r="F218" s="32"/>
      <c r="G218" s="28"/>
      <c r="H218" s="28"/>
      <c r="I218" s="28"/>
      <c r="J218" s="28"/>
      <c r="K218" s="28"/>
      <c r="L218" s="28"/>
      <c r="M218" s="28"/>
    </row>
    <row r="219" spans="1:13" ht="12.75" customHeight="1" outlineLevel="4" x14ac:dyDescent="0.25">
      <c r="A219" s="27" t="s">
        <v>563</v>
      </c>
      <c r="B219" s="35" t="s">
        <v>564</v>
      </c>
      <c r="C219" s="32"/>
      <c r="D219" s="28"/>
      <c r="E219" s="28"/>
      <c r="F219" s="32"/>
      <c r="G219" s="28"/>
      <c r="H219" s="28"/>
      <c r="I219" s="28"/>
      <c r="J219" s="28"/>
      <c r="K219" s="28"/>
      <c r="L219" s="28"/>
      <c r="M219" s="28"/>
    </row>
    <row r="220" spans="1:13" ht="12.75" customHeight="1" outlineLevel="4" collapsed="1" x14ac:dyDescent="0.25">
      <c r="A220" s="27" t="s">
        <v>565</v>
      </c>
      <c r="B220" s="35" t="s">
        <v>566</v>
      </c>
      <c r="C220" s="32"/>
      <c r="D220" s="28"/>
      <c r="E220" s="28"/>
      <c r="F220" s="32"/>
      <c r="G220" s="28"/>
      <c r="H220" s="28"/>
      <c r="I220" s="28"/>
      <c r="J220" s="28"/>
      <c r="K220" s="28"/>
      <c r="L220" s="28"/>
      <c r="M220" s="28"/>
    </row>
    <row r="221" spans="1:13" ht="24.75" customHeight="1" outlineLevel="3" x14ac:dyDescent="0.25">
      <c r="A221" s="27" t="s">
        <v>567</v>
      </c>
      <c r="B221" s="34" t="s">
        <v>568</v>
      </c>
      <c r="C221" s="31">
        <v>103.923</v>
      </c>
      <c r="D221" s="31">
        <v>62.402999999999999</v>
      </c>
      <c r="E221" s="31"/>
      <c r="F221" s="31">
        <v>41.52</v>
      </c>
      <c r="G221" s="31">
        <v>14.679</v>
      </c>
      <c r="H221" s="31">
        <v>1.0409999999999999</v>
      </c>
      <c r="I221" s="31">
        <v>0.26400000000000001</v>
      </c>
      <c r="J221" s="31">
        <v>0.56899999999999995</v>
      </c>
      <c r="K221" s="31">
        <v>2.5430000000000001</v>
      </c>
      <c r="L221" s="31">
        <v>13.893000000000001</v>
      </c>
      <c r="M221" s="31">
        <v>8.532</v>
      </c>
    </row>
    <row r="222" spans="1:13" ht="12.75" customHeight="1" outlineLevel="3" x14ac:dyDescent="0.25">
      <c r="A222" s="27" t="s">
        <v>569</v>
      </c>
      <c r="B222" s="34" t="s">
        <v>570</v>
      </c>
      <c r="C222" s="32"/>
      <c r="D222" s="28"/>
      <c r="E222" s="28"/>
      <c r="F222" s="32"/>
      <c r="G222" s="28"/>
      <c r="H222" s="28"/>
      <c r="I222" s="28"/>
      <c r="J222" s="28"/>
      <c r="K222" s="28"/>
      <c r="L222" s="28"/>
      <c r="M222" s="28"/>
    </row>
    <row r="223" spans="1:13" ht="12.75" customHeight="1" outlineLevel="3" x14ac:dyDescent="0.25">
      <c r="A223" s="27" t="s">
        <v>571</v>
      </c>
      <c r="B223" s="34" t="s">
        <v>572</v>
      </c>
      <c r="C223" s="31">
        <v>310</v>
      </c>
      <c r="D223" s="31">
        <v>38.844999999999999</v>
      </c>
      <c r="E223" s="31"/>
      <c r="F223" s="31">
        <v>271.15499999999997</v>
      </c>
      <c r="G223" s="31">
        <v>5.7039999999999997</v>
      </c>
      <c r="H223" s="31">
        <v>0.39</v>
      </c>
      <c r="I223" s="31">
        <v>1.0089999999999999</v>
      </c>
      <c r="J223" s="31">
        <v>250.56299999999999</v>
      </c>
      <c r="K223" s="31">
        <v>3.7730000000000001</v>
      </c>
      <c r="L223" s="31">
        <v>5.891</v>
      </c>
      <c r="M223" s="31">
        <v>3.8260000000000001</v>
      </c>
    </row>
    <row r="224" spans="1:13" ht="24.75" customHeight="1" outlineLevel="3" x14ac:dyDescent="0.25">
      <c r="A224" s="27" t="s">
        <v>573</v>
      </c>
      <c r="B224" s="34" t="s">
        <v>574</v>
      </c>
      <c r="C224" s="30">
        <v>2404.7759999999998</v>
      </c>
      <c r="D224" s="30">
        <v>1887.617</v>
      </c>
      <c r="E224" s="30"/>
      <c r="F224" s="31">
        <v>517.15800000000002</v>
      </c>
      <c r="G224" s="31">
        <v>96.837000000000003</v>
      </c>
      <c r="H224" s="31">
        <v>6.6180000000000003</v>
      </c>
      <c r="I224" s="31">
        <v>17.128</v>
      </c>
      <c r="J224" s="31">
        <v>25.053000000000001</v>
      </c>
      <c r="K224" s="31">
        <v>64.051000000000002</v>
      </c>
      <c r="L224" s="31">
        <v>242.50800000000001</v>
      </c>
      <c r="M224" s="31">
        <v>64.963999999999999</v>
      </c>
    </row>
    <row r="225" spans="1:13" ht="12.75" customHeight="1" outlineLevel="4" x14ac:dyDescent="0.25">
      <c r="A225" s="27" t="s">
        <v>575</v>
      </c>
      <c r="B225" s="35" t="s">
        <v>576</v>
      </c>
      <c r="C225" s="30">
        <v>1110.9780000000001</v>
      </c>
      <c r="D225" s="30">
        <v>1099.146</v>
      </c>
      <c r="E225" s="30"/>
      <c r="F225" s="31">
        <v>11.832000000000001</v>
      </c>
      <c r="G225" s="31">
        <v>3.19</v>
      </c>
      <c r="H225" s="31">
        <v>0.218</v>
      </c>
      <c r="I225" s="31">
        <v>0.56399999999999995</v>
      </c>
      <c r="J225" s="31">
        <v>0.315</v>
      </c>
      <c r="K225" s="31">
        <v>2.11</v>
      </c>
      <c r="L225" s="31">
        <v>3.2949999999999999</v>
      </c>
      <c r="M225" s="31">
        <v>2.14</v>
      </c>
    </row>
    <row r="226" spans="1:13" ht="12.75" customHeight="1" outlineLevel="4" x14ac:dyDescent="0.25">
      <c r="A226" s="27" t="s">
        <v>577</v>
      </c>
      <c r="B226" s="35" t="s">
        <v>578</v>
      </c>
      <c r="C226" s="31">
        <v>724.68</v>
      </c>
      <c r="D226" s="31">
        <v>469.173</v>
      </c>
      <c r="E226" s="31"/>
      <c r="F226" s="31">
        <v>255.50700000000001</v>
      </c>
      <c r="G226" s="31">
        <v>68.89</v>
      </c>
      <c r="H226" s="31">
        <v>4.7080000000000002</v>
      </c>
      <c r="I226" s="31">
        <v>12.185</v>
      </c>
      <c r="J226" s="31">
        <v>6.7960000000000003</v>
      </c>
      <c r="K226" s="31">
        <v>45.566000000000003</v>
      </c>
      <c r="L226" s="31">
        <v>71.147999999999996</v>
      </c>
      <c r="M226" s="31">
        <v>46.215000000000003</v>
      </c>
    </row>
    <row r="227" spans="1:13" ht="12.75" customHeight="1" outlineLevel="4" x14ac:dyDescent="0.25">
      <c r="A227" s="27" t="s">
        <v>579</v>
      </c>
      <c r="B227" s="35" t="s">
        <v>580</v>
      </c>
      <c r="C227" s="31">
        <v>169.68</v>
      </c>
      <c r="D227" s="31">
        <v>109.854</v>
      </c>
      <c r="E227" s="31"/>
      <c r="F227" s="31">
        <v>59.826000000000001</v>
      </c>
      <c r="G227" s="31">
        <v>16.13</v>
      </c>
      <c r="H227" s="31">
        <v>1.1020000000000001</v>
      </c>
      <c r="I227" s="31">
        <v>2.8530000000000002</v>
      </c>
      <c r="J227" s="31">
        <v>1.591</v>
      </c>
      <c r="K227" s="31">
        <v>10.669</v>
      </c>
      <c r="L227" s="31">
        <v>16.658999999999999</v>
      </c>
      <c r="M227" s="31">
        <v>10.821</v>
      </c>
    </row>
    <row r="228" spans="1:13" ht="12.75" customHeight="1" outlineLevel="4" x14ac:dyDescent="0.25">
      <c r="A228" s="27" t="s">
        <v>581</v>
      </c>
      <c r="B228" s="35" t="s">
        <v>582</v>
      </c>
      <c r="C228" s="32"/>
      <c r="D228" s="28"/>
      <c r="E228" s="28"/>
      <c r="F228" s="32"/>
      <c r="G228" s="28"/>
      <c r="H228" s="28"/>
      <c r="I228" s="28"/>
      <c r="J228" s="28"/>
      <c r="K228" s="28"/>
      <c r="L228" s="28"/>
      <c r="M228" s="28"/>
    </row>
    <row r="229" spans="1:13" ht="24.75" customHeight="1" outlineLevel="4" x14ac:dyDescent="0.25">
      <c r="A229" s="27" t="s">
        <v>583</v>
      </c>
      <c r="B229" s="35" t="s">
        <v>584</v>
      </c>
      <c r="C229" s="31">
        <v>293.18799999999999</v>
      </c>
      <c r="D229" s="31">
        <v>150.691</v>
      </c>
      <c r="E229" s="31"/>
      <c r="F229" s="31">
        <v>142.49700000000001</v>
      </c>
      <c r="G229" s="28"/>
      <c r="H229" s="28"/>
      <c r="I229" s="28"/>
      <c r="J229" s="28"/>
      <c r="K229" s="28"/>
      <c r="L229" s="31">
        <v>142.49700000000001</v>
      </c>
      <c r="M229" s="28"/>
    </row>
    <row r="230" spans="1:13" ht="12.75" customHeight="1" outlineLevel="4" collapsed="1" x14ac:dyDescent="0.25">
      <c r="A230" s="27" t="s">
        <v>585</v>
      </c>
      <c r="B230" s="35" t="s">
        <v>586</v>
      </c>
      <c r="C230" s="31">
        <v>106.25</v>
      </c>
      <c r="D230" s="31">
        <v>58.753</v>
      </c>
      <c r="E230" s="31"/>
      <c r="F230" s="31">
        <v>47.497</v>
      </c>
      <c r="G230" s="31">
        <v>8.6270000000000007</v>
      </c>
      <c r="H230" s="31">
        <v>0.59</v>
      </c>
      <c r="I230" s="31">
        <v>1.526</v>
      </c>
      <c r="J230" s="31">
        <v>16.350999999999999</v>
      </c>
      <c r="K230" s="31">
        <v>5.7060000000000004</v>
      </c>
      <c r="L230" s="31">
        <v>8.91</v>
      </c>
      <c r="M230" s="31">
        <v>5.7869999999999999</v>
      </c>
    </row>
    <row r="231" spans="1:13" ht="12.75" customHeight="1" outlineLevel="3" x14ac:dyDescent="0.25">
      <c r="A231" s="27" t="s">
        <v>587</v>
      </c>
      <c r="B231" s="34" t="s">
        <v>58</v>
      </c>
      <c r="C231" s="30">
        <v>46561.724999999999</v>
      </c>
      <c r="D231" s="30">
        <v>19270.525000000001</v>
      </c>
      <c r="E231" s="30"/>
      <c r="F231" s="30">
        <v>27291.199000000001</v>
      </c>
      <c r="G231" s="30">
        <v>8336.7369999999992</v>
      </c>
      <c r="H231" s="31">
        <v>95.43</v>
      </c>
      <c r="I231" s="31">
        <v>230.04599999999999</v>
      </c>
      <c r="J231" s="31">
        <v>136.75200000000001</v>
      </c>
      <c r="K231" s="30">
        <v>15964.115</v>
      </c>
      <c r="L231" s="30">
        <v>1444.7560000000001</v>
      </c>
      <c r="M231" s="30">
        <v>1083.3630000000001</v>
      </c>
    </row>
    <row r="232" spans="1:13" ht="12.75" customHeight="1" outlineLevel="4" x14ac:dyDescent="0.25">
      <c r="A232" s="27" t="s">
        <v>588</v>
      </c>
      <c r="B232" s="35" t="s">
        <v>589</v>
      </c>
      <c r="C232" s="30">
        <v>2935.44</v>
      </c>
      <c r="D232" s="28"/>
      <c r="E232" s="28"/>
      <c r="F232" s="30">
        <v>2935.44</v>
      </c>
      <c r="G232" s="30">
        <v>2935.44</v>
      </c>
      <c r="H232" s="28"/>
      <c r="I232" s="28"/>
      <c r="J232" s="28"/>
      <c r="K232" s="28"/>
      <c r="L232" s="28"/>
      <c r="M232" s="28"/>
    </row>
    <row r="233" spans="1:13" ht="24.75" customHeight="1" outlineLevel="5" x14ac:dyDescent="0.25">
      <c r="A233" s="27" t="s">
        <v>590</v>
      </c>
      <c r="B233" s="36" t="s">
        <v>591</v>
      </c>
      <c r="C233" s="30">
        <v>2935.44</v>
      </c>
      <c r="D233" s="28"/>
      <c r="E233" s="28"/>
      <c r="F233" s="30">
        <v>2935.44</v>
      </c>
      <c r="G233" s="30">
        <v>2935.44</v>
      </c>
      <c r="H233" s="28"/>
      <c r="I233" s="28"/>
      <c r="J233" s="28"/>
      <c r="K233" s="28"/>
      <c r="L233" s="28"/>
      <c r="M233" s="28"/>
    </row>
    <row r="234" spans="1:13" ht="12.75" customHeight="1" outlineLevel="5" collapsed="1" x14ac:dyDescent="0.25">
      <c r="A234" s="27" t="s">
        <v>592</v>
      </c>
      <c r="B234" s="36" t="s">
        <v>593</v>
      </c>
      <c r="C234" s="32"/>
      <c r="D234" s="28"/>
      <c r="E234" s="28"/>
      <c r="F234" s="32"/>
      <c r="G234" s="28"/>
      <c r="H234" s="28"/>
      <c r="I234" s="28"/>
      <c r="J234" s="28"/>
      <c r="K234" s="28"/>
      <c r="L234" s="28"/>
      <c r="M234" s="28"/>
    </row>
    <row r="235" spans="1:13" ht="12.75" customHeight="1" outlineLevel="4" x14ac:dyDescent="0.25">
      <c r="A235" s="27" t="s">
        <v>594</v>
      </c>
      <c r="B235" s="35" t="s">
        <v>595</v>
      </c>
      <c r="C235" s="31">
        <v>570.28499999999997</v>
      </c>
      <c r="D235" s="31">
        <v>442.98500000000001</v>
      </c>
      <c r="E235" s="31"/>
      <c r="F235" s="31">
        <v>127.301</v>
      </c>
      <c r="G235" s="31">
        <v>51.183999999999997</v>
      </c>
      <c r="H235" s="31">
        <v>2.19</v>
      </c>
      <c r="I235" s="28"/>
      <c r="J235" s="31">
        <v>4.0140000000000002</v>
      </c>
      <c r="K235" s="31">
        <v>9.9410000000000007</v>
      </c>
      <c r="L235" s="31">
        <v>33.457000000000001</v>
      </c>
      <c r="M235" s="31">
        <v>26.515000000000001</v>
      </c>
    </row>
    <row r="236" spans="1:13" ht="12.75" customHeight="1" outlineLevel="4" x14ac:dyDescent="0.25">
      <c r="A236" s="27" t="s">
        <v>596</v>
      </c>
      <c r="B236" s="35" t="s">
        <v>597</v>
      </c>
      <c r="C236" s="32"/>
      <c r="D236" s="28"/>
      <c r="E236" s="28"/>
      <c r="F236" s="32"/>
      <c r="G236" s="28"/>
      <c r="H236" s="28"/>
      <c r="I236" s="28"/>
      <c r="J236" s="28"/>
      <c r="K236" s="28"/>
      <c r="L236" s="28"/>
      <c r="M236" s="28"/>
    </row>
    <row r="237" spans="1:13" ht="12.75" customHeight="1" outlineLevel="4" x14ac:dyDescent="0.25">
      <c r="A237" s="27" t="s">
        <v>598</v>
      </c>
      <c r="B237" s="35" t="s">
        <v>599</v>
      </c>
      <c r="C237" s="31">
        <v>88.06</v>
      </c>
      <c r="D237" s="31">
        <v>57.654000000000003</v>
      </c>
      <c r="E237" s="31"/>
      <c r="F237" s="31">
        <v>30.405999999999999</v>
      </c>
      <c r="G237" s="31">
        <v>8.4079999999999995</v>
      </c>
      <c r="H237" s="31">
        <v>0.56200000000000006</v>
      </c>
      <c r="I237" s="31">
        <v>1.401</v>
      </c>
      <c r="J237" s="31">
        <v>0.79600000000000004</v>
      </c>
      <c r="K237" s="31">
        <v>5.2709999999999999</v>
      </c>
      <c r="L237" s="31">
        <v>8.4770000000000003</v>
      </c>
      <c r="M237" s="31">
        <v>5.4909999999999997</v>
      </c>
    </row>
    <row r="238" spans="1:13" ht="12.75" customHeight="1" outlineLevel="4" x14ac:dyDescent="0.25">
      <c r="A238" s="27" t="s">
        <v>600</v>
      </c>
      <c r="B238" s="35" t="s">
        <v>601</v>
      </c>
      <c r="C238" s="31">
        <v>15.4</v>
      </c>
      <c r="D238" s="31">
        <v>9.9700000000000006</v>
      </c>
      <c r="E238" s="31"/>
      <c r="F238" s="31">
        <v>5.43</v>
      </c>
      <c r="G238" s="31">
        <v>1.464</v>
      </c>
      <c r="H238" s="31">
        <v>0.1</v>
      </c>
      <c r="I238" s="31">
        <v>0.25900000000000001</v>
      </c>
      <c r="J238" s="31">
        <v>0.14399999999999999</v>
      </c>
      <c r="K238" s="31">
        <v>0.96799999999999997</v>
      </c>
      <c r="L238" s="31">
        <v>1.512</v>
      </c>
      <c r="M238" s="31">
        <v>0.98199999999999998</v>
      </c>
    </row>
    <row r="239" spans="1:13" ht="12.75" customHeight="1" outlineLevel="4" x14ac:dyDescent="0.25">
      <c r="A239" s="27" t="s">
        <v>602</v>
      </c>
      <c r="B239" s="35" t="s">
        <v>603</v>
      </c>
      <c r="C239" s="30">
        <v>7225.1049999999996</v>
      </c>
      <c r="D239" s="30">
        <v>7225.1049999999996</v>
      </c>
      <c r="E239" s="30"/>
      <c r="F239" s="28"/>
      <c r="G239" s="28"/>
      <c r="H239" s="28"/>
      <c r="I239" s="28"/>
      <c r="J239" s="28"/>
      <c r="K239" s="28"/>
      <c r="L239" s="28"/>
      <c r="M239" s="28"/>
    </row>
    <row r="240" spans="1:13" ht="24.75" customHeight="1" outlineLevel="4" x14ac:dyDescent="0.25">
      <c r="A240" s="27" t="s">
        <v>604</v>
      </c>
      <c r="B240" s="35" t="s">
        <v>605</v>
      </c>
      <c r="C240" s="30">
        <v>3715.3139999999999</v>
      </c>
      <c r="D240" s="28"/>
      <c r="E240" s="28"/>
      <c r="F240" s="30">
        <v>3715.3139999999999</v>
      </c>
      <c r="G240" s="30">
        <v>3715.3139999999999</v>
      </c>
      <c r="H240" s="28"/>
      <c r="I240" s="28"/>
      <c r="J240" s="28"/>
      <c r="K240" s="28"/>
      <c r="L240" s="28"/>
      <c r="M240" s="28"/>
    </row>
    <row r="241" spans="1:13" ht="12.75" customHeight="1" outlineLevel="4" x14ac:dyDescent="0.25">
      <c r="A241" s="27" t="s">
        <v>606</v>
      </c>
      <c r="B241" s="35" t="s">
        <v>607</v>
      </c>
      <c r="C241" s="32"/>
      <c r="D241" s="28"/>
      <c r="E241" s="28"/>
      <c r="F241" s="32"/>
      <c r="G241" s="28"/>
      <c r="H241" s="28"/>
      <c r="I241" s="28"/>
      <c r="J241" s="28"/>
      <c r="K241" s="28"/>
      <c r="L241" s="28"/>
      <c r="M241" s="28"/>
    </row>
    <row r="242" spans="1:13" ht="12.75" customHeight="1" outlineLevel="4" x14ac:dyDescent="0.25">
      <c r="A242" s="27" t="s">
        <v>608</v>
      </c>
      <c r="B242" s="35" t="s">
        <v>609</v>
      </c>
      <c r="C242" s="30">
        <v>1590.2159999999999</v>
      </c>
      <c r="D242" s="30">
        <v>1035.5619999999999</v>
      </c>
      <c r="E242" s="30"/>
      <c r="F242" s="31">
        <v>554.654</v>
      </c>
      <c r="G242" s="31">
        <v>151.072</v>
      </c>
      <c r="H242" s="31">
        <v>10.225</v>
      </c>
      <c r="I242" s="31">
        <v>26.076000000000001</v>
      </c>
      <c r="J242" s="31">
        <v>14.659000000000001</v>
      </c>
      <c r="K242" s="31">
        <v>97.697000000000003</v>
      </c>
      <c r="L242" s="31">
        <v>154.708</v>
      </c>
      <c r="M242" s="31">
        <v>100.217</v>
      </c>
    </row>
    <row r="243" spans="1:13" ht="12.75" customHeight="1" outlineLevel="4" x14ac:dyDescent="0.25">
      <c r="A243" s="27" t="s">
        <v>610</v>
      </c>
      <c r="B243" s="35" t="s">
        <v>611</v>
      </c>
      <c r="C243" s="31">
        <v>655.26099999999997</v>
      </c>
      <c r="D243" s="31">
        <v>434.19900000000001</v>
      </c>
      <c r="E243" s="31"/>
      <c r="F243" s="31">
        <v>221.06299999999999</v>
      </c>
      <c r="G243" s="31">
        <v>62.295999999999999</v>
      </c>
      <c r="H243" s="31">
        <v>4.3860000000000001</v>
      </c>
      <c r="I243" s="31">
        <v>10.666</v>
      </c>
      <c r="J243" s="31">
        <v>6.782</v>
      </c>
      <c r="K243" s="31">
        <v>26.574999999999999</v>
      </c>
      <c r="L243" s="31">
        <v>68.245000000000005</v>
      </c>
      <c r="M243" s="31">
        <v>42.113999999999997</v>
      </c>
    </row>
    <row r="244" spans="1:13" ht="12.75" customHeight="1" outlineLevel="4" x14ac:dyDescent="0.25">
      <c r="A244" s="27" t="s">
        <v>612</v>
      </c>
      <c r="B244" s="35" t="s">
        <v>613</v>
      </c>
      <c r="C244" s="31">
        <v>297.44499999999999</v>
      </c>
      <c r="D244" s="31">
        <v>207.25800000000001</v>
      </c>
      <c r="E244" s="31"/>
      <c r="F244" s="31">
        <v>90.186999999999998</v>
      </c>
      <c r="G244" s="31">
        <v>32.222999999999999</v>
      </c>
      <c r="H244" s="31">
        <v>1.7470000000000001</v>
      </c>
      <c r="I244" s="31">
        <v>1.639</v>
      </c>
      <c r="J244" s="31">
        <v>1.5880000000000001</v>
      </c>
      <c r="K244" s="31">
        <v>8.2780000000000005</v>
      </c>
      <c r="L244" s="31">
        <v>27.234000000000002</v>
      </c>
      <c r="M244" s="31">
        <v>17.478000000000002</v>
      </c>
    </row>
    <row r="245" spans="1:13" ht="12.75" customHeight="1" outlineLevel="4" x14ac:dyDescent="0.25">
      <c r="A245" s="27" t="s">
        <v>614</v>
      </c>
      <c r="B245" s="35" t="s">
        <v>615</v>
      </c>
      <c r="C245" s="30">
        <v>7762.348</v>
      </c>
      <c r="D245" s="30">
        <v>5049.3249999999998</v>
      </c>
      <c r="E245" s="30"/>
      <c r="F245" s="30">
        <v>2713.0230000000001</v>
      </c>
      <c r="G245" s="31">
        <v>747.375</v>
      </c>
      <c r="H245" s="31">
        <v>50.69</v>
      </c>
      <c r="I245" s="31">
        <v>125.515</v>
      </c>
      <c r="J245" s="31">
        <v>71.444000000000003</v>
      </c>
      <c r="K245" s="31">
        <v>462.065</v>
      </c>
      <c r="L245" s="31">
        <v>764.58600000000001</v>
      </c>
      <c r="M245" s="31">
        <v>491.34699999999998</v>
      </c>
    </row>
    <row r="246" spans="1:13" ht="24.75" customHeight="1" outlineLevel="4" x14ac:dyDescent="0.25">
      <c r="A246" s="27" t="s">
        <v>616</v>
      </c>
      <c r="B246" s="35" t="s">
        <v>617</v>
      </c>
      <c r="C246" s="30">
        <v>1017.946</v>
      </c>
      <c r="D246" s="30">
        <v>1017.946</v>
      </c>
      <c r="E246" s="30"/>
      <c r="F246" s="28"/>
      <c r="G246" s="28"/>
      <c r="H246" s="28"/>
      <c r="I246" s="28"/>
      <c r="J246" s="28"/>
      <c r="K246" s="28"/>
      <c r="L246" s="28"/>
      <c r="M246" s="28"/>
    </row>
    <row r="247" spans="1:13" ht="12.75" customHeight="1" outlineLevel="4" x14ac:dyDescent="0.25">
      <c r="A247" s="27" t="s">
        <v>618</v>
      </c>
      <c r="B247" s="35" t="s">
        <v>619</v>
      </c>
      <c r="C247" s="32"/>
      <c r="D247" s="28"/>
      <c r="E247" s="28"/>
      <c r="F247" s="32"/>
      <c r="G247" s="28"/>
      <c r="H247" s="28"/>
      <c r="I247" s="28"/>
      <c r="J247" s="28"/>
      <c r="K247" s="28"/>
      <c r="L247" s="28"/>
      <c r="M247" s="28"/>
    </row>
    <row r="248" spans="1:13" ht="12.75" customHeight="1" outlineLevel="4" x14ac:dyDescent="0.25">
      <c r="A248" s="27" t="s">
        <v>620</v>
      </c>
      <c r="B248" s="35" t="s">
        <v>621</v>
      </c>
      <c r="C248" s="31">
        <v>937.38199999999995</v>
      </c>
      <c r="D248" s="31">
        <v>784.40899999999999</v>
      </c>
      <c r="E248" s="31"/>
      <c r="F248" s="31">
        <v>152.97399999999999</v>
      </c>
      <c r="G248" s="31">
        <v>2.351</v>
      </c>
      <c r="H248" s="31">
        <v>0.13800000000000001</v>
      </c>
      <c r="I248" s="28"/>
      <c r="J248" s="31">
        <v>0.19500000000000001</v>
      </c>
      <c r="K248" s="31">
        <v>0.66800000000000004</v>
      </c>
      <c r="L248" s="31">
        <v>2.153</v>
      </c>
      <c r="M248" s="31">
        <v>147.46799999999999</v>
      </c>
    </row>
    <row r="249" spans="1:13" ht="24.75" customHeight="1" outlineLevel="4" x14ac:dyDescent="0.25">
      <c r="A249" s="27" t="s">
        <v>622</v>
      </c>
      <c r="B249" s="35" t="s">
        <v>623</v>
      </c>
      <c r="C249" s="32"/>
      <c r="D249" s="28"/>
      <c r="E249" s="28"/>
      <c r="F249" s="32"/>
      <c r="G249" s="28"/>
      <c r="H249" s="28"/>
      <c r="I249" s="28"/>
      <c r="J249" s="28"/>
      <c r="K249" s="28"/>
      <c r="L249" s="28"/>
      <c r="M249" s="28"/>
    </row>
    <row r="250" spans="1:13" ht="24.75" customHeight="1" outlineLevel="4" x14ac:dyDescent="0.25">
      <c r="A250" s="27" t="s">
        <v>624</v>
      </c>
      <c r="B250" s="35" t="s">
        <v>625</v>
      </c>
      <c r="C250" s="32"/>
      <c r="D250" s="28"/>
      <c r="E250" s="28"/>
      <c r="F250" s="32"/>
      <c r="G250" s="28"/>
      <c r="H250" s="28"/>
      <c r="I250" s="28"/>
      <c r="J250" s="28"/>
      <c r="K250" s="28"/>
      <c r="L250" s="28"/>
      <c r="M250" s="28"/>
    </row>
    <row r="251" spans="1:13" ht="24.75" customHeight="1" outlineLevel="4" x14ac:dyDescent="0.25">
      <c r="A251" s="27" t="s">
        <v>626</v>
      </c>
      <c r="B251" s="35" t="s">
        <v>627</v>
      </c>
      <c r="C251" s="30">
        <v>15107.941999999999</v>
      </c>
      <c r="D251" s="28"/>
      <c r="E251" s="28"/>
      <c r="F251" s="30">
        <v>15107.941999999999</v>
      </c>
      <c r="G251" s="28"/>
      <c r="H251" s="28"/>
      <c r="I251" s="28"/>
      <c r="J251" s="28"/>
      <c r="K251" s="30">
        <v>15107.941999999999</v>
      </c>
      <c r="L251" s="28"/>
      <c r="M251" s="28"/>
    </row>
    <row r="252" spans="1:13" ht="12.75" customHeight="1" outlineLevel="4" x14ac:dyDescent="0.25">
      <c r="A252" s="27" t="s">
        <v>628</v>
      </c>
      <c r="B252" s="35" t="s">
        <v>629</v>
      </c>
      <c r="C252" s="30">
        <v>2660.4059999999999</v>
      </c>
      <c r="D252" s="30">
        <v>1579.6479999999999</v>
      </c>
      <c r="E252" s="30"/>
      <c r="F252" s="30">
        <v>1080.758</v>
      </c>
      <c r="G252" s="31">
        <v>483.10899999999998</v>
      </c>
      <c r="H252" s="31">
        <v>15.23</v>
      </c>
      <c r="I252" s="31">
        <v>37.874000000000002</v>
      </c>
      <c r="J252" s="31">
        <v>21.818999999999999</v>
      </c>
      <c r="K252" s="31">
        <v>143.34200000000001</v>
      </c>
      <c r="L252" s="31">
        <v>230.43700000000001</v>
      </c>
      <c r="M252" s="31">
        <v>148.946</v>
      </c>
    </row>
    <row r="253" spans="1:13" ht="24.75" customHeight="1" outlineLevel="5" x14ac:dyDescent="0.25">
      <c r="A253" s="27" t="s">
        <v>630</v>
      </c>
      <c r="B253" s="36" t="s">
        <v>631</v>
      </c>
      <c r="C253" s="32"/>
      <c r="D253" s="28"/>
      <c r="E253" s="28"/>
      <c r="F253" s="32"/>
      <c r="G253" s="28"/>
      <c r="H253" s="28"/>
      <c r="I253" s="28"/>
      <c r="J253" s="28"/>
      <c r="K253" s="28"/>
      <c r="L253" s="28"/>
      <c r="M253" s="28"/>
    </row>
    <row r="254" spans="1:13" ht="36.75" customHeight="1" outlineLevel="5" x14ac:dyDescent="0.25">
      <c r="A254" s="27" t="s">
        <v>632</v>
      </c>
      <c r="B254" s="36" t="s">
        <v>633</v>
      </c>
      <c r="C254" s="32"/>
      <c r="D254" s="28"/>
      <c r="E254" s="28"/>
      <c r="F254" s="32"/>
      <c r="G254" s="28"/>
      <c r="H254" s="28"/>
      <c r="I254" s="28"/>
      <c r="J254" s="28"/>
      <c r="K254" s="28"/>
      <c r="L254" s="28"/>
      <c r="M254" s="28"/>
    </row>
    <row r="255" spans="1:13" ht="24.75" customHeight="1" outlineLevel="5" x14ac:dyDescent="0.25">
      <c r="A255" s="27" t="s">
        <v>634</v>
      </c>
      <c r="B255" s="36" t="s">
        <v>635</v>
      </c>
      <c r="C255" s="31">
        <v>83.325000000000003</v>
      </c>
      <c r="D255" s="31">
        <v>83.325000000000003</v>
      </c>
      <c r="E255" s="31"/>
      <c r="F255" s="28"/>
      <c r="G255" s="28"/>
      <c r="H255" s="28"/>
      <c r="I255" s="28"/>
      <c r="J255" s="28"/>
      <c r="K255" s="28"/>
      <c r="L255" s="28"/>
      <c r="M255" s="28"/>
    </row>
    <row r="256" spans="1:13" ht="24.75" customHeight="1" outlineLevel="5" x14ac:dyDescent="0.25">
      <c r="A256" s="27" t="s">
        <v>636</v>
      </c>
      <c r="B256" s="36" t="s">
        <v>637</v>
      </c>
      <c r="C256" s="30">
        <v>1098.797</v>
      </c>
      <c r="D256" s="31">
        <v>710.96500000000003</v>
      </c>
      <c r="E256" s="31"/>
      <c r="F256" s="31">
        <v>387.83199999999999</v>
      </c>
      <c r="G256" s="31">
        <v>104.866</v>
      </c>
      <c r="H256" s="31">
        <v>7.1689999999999996</v>
      </c>
      <c r="I256" s="31">
        <v>18.347999999999999</v>
      </c>
      <c r="J256" s="31">
        <v>10.27</v>
      </c>
      <c r="K256" s="31">
        <v>68.747</v>
      </c>
      <c r="L256" s="31">
        <v>108.194</v>
      </c>
      <c r="M256" s="31">
        <v>70.236999999999995</v>
      </c>
    </row>
    <row r="257" spans="1:13" ht="24.75" customHeight="1" outlineLevel="5" x14ac:dyDescent="0.25">
      <c r="A257" s="27" t="s">
        <v>638</v>
      </c>
      <c r="B257" s="36" t="s">
        <v>639</v>
      </c>
      <c r="C257" s="32"/>
      <c r="D257" s="28"/>
      <c r="E257" s="28"/>
      <c r="F257" s="32"/>
      <c r="G257" s="28"/>
      <c r="H257" s="28"/>
      <c r="I257" s="28"/>
      <c r="J257" s="28"/>
      <c r="K257" s="28"/>
      <c r="L257" s="28"/>
      <c r="M257" s="28"/>
    </row>
    <row r="258" spans="1:13" ht="24.75" customHeight="1" outlineLevel="5" collapsed="1" x14ac:dyDescent="0.25">
      <c r="A258" s="27" t="s">
        <v>640</v>
      </c>
      <c r="B258" s="36" t="s">
        <v>641</v>
      </c>
      <c r="C258" s="30">
        <v>1478.2840000000001</v>
      </c>
      <c r="D258" s="31">
        <v>785.35799999999995</v>
      </c>
      <c r="E258" s="31"/>
      <c r="F258" s="31">
        <v>692.92600000000004</v>
      </c>
      <c r="G258" s="31">
        <v>378.24299999999999</v>
      </c>
      <c r="H258" s="31">
        <v>8.0609999999999999</v>
      </c>
      <c r="I258" s="31">
        <v>19.527000000000001</v>
      </c>
      <c r="J258" s="31">
        <v>11.548999999999999</v>
      </c>
      <c r="K258" s="31">
        <v>74.596000000000004</v>
      </c>
      <c r="L258" s="31">
        <v>122.242</v>
      </c>
      <c r="M258" s="31">
        <v>78.709000000000003</v>
      </c>
    </row>
    <row r="259" spans="1:13" ht="12.75" customHeight="1" outlineLevel="4" x14ac:dyDescent="0.25">
      <c r="A259" s="27" t="s">
        <v>642</v>
      </c>
      <c r="B259" s="35" t="s">
        <v>643</v>
      </c>
      <c r="C259" s="32"/>
      <c r="D259" s="28"/>
      <c r="E259" s="28"/>
      <c r="F259" s="32"/>
      <c r="G259" s="28"/>
      <c r="H259" s="28"/>
      <c r="I259" s="28"/>
      <c r="J259" s="28"/>
      <c r="K259" s="28"/>
      <c r="L259" s="28"/>
      <c r="M259" s="28"/>
    </row>
    <row r="260" spans="1:13" ht="12.75" customHeight="1" outlineLevel="4" collapsed="1" x14ac:dyDescent="0.25">
      <c r="A260" s="27" t="s">
        <v>644</v>
      </c>
      <c r="B260" s="35" t="s">
        <v>645</v>
      </c>
      <c r="C260" s="30">
        <v>1983.173</v>
      </c>
      <c r="D260" s="30">
        <v>1426.4639999999999</v>
      </c>
      <c r="E260" s="30"/>
      <c r="F260" s="31">
        <v>556.70899999999995</v>
      </c>
      <c r="G260" s="31">
        <v>146.501</v>
      </c>
      <c r="H260" s="31">
        <v>10.162000000000001</v>
      </c>
      <c r="I260" s="31">
        <v>26.614999999999998</v>
      </c>
      <c r="J260" s="31">
        <v>15.311</v>
      </c>
      <c r="K260" s="31">
        <v>101.366</v>
      </c>
      <c r="L260" s="31">
        <v>153.94800000000001</v>
      </c>
      <c r="M260" s="31">
        <v>102.80500000000001</v>
      </c>
    </row>
    <row r="261" spans="1:13" ht="12.75" customHeight="1" outlineLevel="3" x14ac:dyDescent="0.25">
      <c r="A261" s="27" t="s">
        <v>646</v>
      </c>
      <c r="B261" s="34" t="s">
        <v>647</v>
      </c>
      <c r="C261" s="32"/>
      <c r="D261" s="28"/>
      <c r="E261" s="28"/>
      <c r="F261" s="32"/>
      <c r="G261" s="28"/>
      <c r="H261" s="28"/>
      <c r="I261" s="28"/>
      <c r="J261" s="28"/>
      <c r="K261" s="28"/>
      <c r="L261" s="28"/>
      <c r="M261" s="28"/>
    </row>
    <row r="262" spans="1:13" ht="12.75" customHeight="1" x14ac:dyDescent="0.25">
      <c r="A262" s="27" t="s">
        <v>648</v>
      </c>
      <c r="B262" s="27" t="s">
        <v>649</v>
      </c>
      <c r="C262" s="30">
        <v>90859.100999999995</v>
      </c>
      <c r="D262" s="30">
        <v>3068.8589999999999</v>
      </c>
      <c r="E262" s="30"/>
      <c r="F262" s="30">
        <v>87790.241999999998</v>
      </c>
      <c r="G262" s="30">
        <v>32213.131000000001</v>
      </c>
      <c r="H262" s="31">
        <v>848.87699999999995</v>
      </c>
      <c r="I262" s="30">
        <v>13796.812</v>
      </c>
      <c r="J262" s="31">
        <v>673.12</v>
      </c>
      <c r="K262" s="30">
        <v>27116.914000000001</v>
      </c>
      <c r="L262" s="30">
        <v>5455.5110000000004</v>
      </c>
      <c r="M262" s="30">
        <v>7685.8770000000004</v>
      </c>
    </row>
    <row r="263" spans="1:13" ht="12.75" hidden="1" customHeight="1" x14ac:dyDescent="0.25">
      <c r="A263" s="27" t="s">
        <v>650</v>
      </c>
      <c r="B263" s="27" t="s">
        <v>92</v>
      </c>
      <c r="C263" s="30">
        <v>6633.3580000000002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1:13" ht="24.75" customHeight="1" outlineLevel="1" x14ac:dyDescent="0.25">
      <c r="A264" s="39" t="s">
        <v>651</v>
      </c>
      <c r="B264" s="40" t="s">
        <v>652</v>
      </c>
      <c r="C264" s="32"/>
      <c r="D264" s="42">
        <f>D10/C10</f>
        <v>0.6340087837533086</v>
      </c>
      <c r="E264" s="43">
        <f>D267+D280+D285+D289+D297</f>
        <v>4205.6100000000006</v>
      </c>
      <c r="F264" s="28"/>
      <c r="G264" s="28"/>
      <c r="H264" s="28"/>
      <c r="I264" s="28"/>
      <c r="J264" s="28"/>
      <c r="K264" s="28"/>
      <c r="L264" s="28"/>
      <c r="M264" s="28"/>
    </row>
    <row r="265" spans="1:13" ht="24.75" customHeight="1" outlineLevel="1" x14ac:dyDescent="0.25">
      <c r="A265" s="39" t="s">
        <v>653</v>
      </c>
      <c r="B265" s="40" t="s">
        <v>654</v>
      </c>
      <c r="C265" s="32"/>
      <c r="D265" s="28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 ht="12.75" customHeight="1" outlineLevel="1" x14ac:dyDescent="0.25">
      <c r="A266" s="39" t="s">
        <v>655</v>
      </c>
      <c r="B266" s="40" t="s">
        <v>656</v>
      </c>
      <c r="C266" s="32"/>
      <c r="D266" s="28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1:13" ht="24.75" customHeight="1" outlineLevel="1" x14ac:dyDescent="0.25">
      <c r="A267" s="39" t="s">
        <v>657</v>
      </c>
      <c r="B267" s="40" t="s">
        <v>658</v>
      </c>
      <c r="C267" s="30">
        <v>2388.0129999999999</v>
      </c>
      <c r="D267" s="28">
        <f>ROUND(C267*$D$264,2)</f>
        <v>1514.02</v>
      </c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3" ht="12.75" customHeight="1" outlineLevel="2" x14ac:dyDescent="0.25">
      <c r="A268" s="39" t="s">
        <v>659</v>
      </c>
      <c r="B268" s="41" t="s">
        <v>660</v>
      </c>
      <c r="C268" s="32"/>
      <c r="D268" s="28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1:13" ht="12.75" customHeight="1" outlineLevel="2" x14ac:dyDescent="0.25">
      <c r="A269" s="39" t="s">
        <v>661</v>
      </c>
      <c r="B269" s="41" t="s">
        <v>662</v>
      </c>
      <c r="C269" s="32"/>
      <c r="D269" s="28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1:13" ht="12.75" customHeight="1" outlineLevel="2" collapsed="1" x14ac:dyDescent="0.25">
      <c r="A270" s="39" t="s">
        <v>663</v>
      </c>
      <c r="B270" s="41" t="s">
        <v>664</v>
      </c>
      <c r="C270" s="30">
        <v>2388.0129999999999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1:13" ht="24.75" customHeight="1" outlineLevel="1" x14ac:dyDescent="0.25">
      <c r="A271" s="39" t="s">
        <v>665</v>
      </c>
      <c r="B271" s="40" t="s">
        <v>666</v>
      </c>
      <c r="C271" s="32"/>
      <c r="D271" s="28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1:13" ht="12.75" customHeight="1" outlineLevel="1" x14ac:dyDescent="0.25">
      <c r="A272" s="39" t="s">
        <v>667</v>
      </c>
      <c r="B272" s="40" t="s">
        <v>668</v>
      </c>
      <c r="C272" s="32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 ht="24.75" customHeight="1" outlineLevel="1" x14ac:dyDescent="0.25">
      <c r="A273" s="39" t="s">
        <v>669</v>
      </c>
      <c r="B273" s="40" t="s">
        <v>670</v>
      </c>
      <c r="C273" s="32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 ht="12.75" customHeight="1" outlineLevel="1" x14ac:dyDescent="0.25">
      <c r="A274" s="39" t="s">
        <v>671</v>
      </c>
      <c r="B274" s="40" t="s">
        <v>672</v>
      </c>
      <c r="C274" s="32"/>
      <c r="D274" s="28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1:13" ht="12.75" customHeight="1" outlineLevel="1" x14ac:dyDescent="0.25">
      <c r="A275" s="39" t="s">
        <v>673</v>
      </c>
      <c r="B275" s="40" t="s">
        <v>674</v>
      </c>
      <c r="C275" s="32"/>
      <c r="D275" s="28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1:13" ht="12.75" customHeight="1" outlineLevel="1" x14ac:dyDescent="0.25">
      <c r="A276" s="39" t="s">
        <v>675</v>
      </c>
      <c r="B276" s="40" t="s">
        <v>676</v>
      </c>
      <c r="C276" s="30">
        <v>2893.8049999999998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3" ht="12.75" customHeight="1" outlineLevel="2" x14ac:dyDescent="0.25">
      <c r="A277" s="39" t="s">
        <v>677</v>
      </c>
      <c r="B277" s="41" t="s">
        <v>524</v>
      </c>
      <c r="C277" s="32"/>
      <c r="D277" s="28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 ht="12.75" customHeight="1" outlineLevel="2" x14ac:dyDescent="0.25">
      <c r="A278" s="39" t="s">
        <v>678</v>
      </c>
      <c r="B278" s="41" t="s">
        <v>526</v>
      </c>
      <c r="C278" s="32"/>
      <c r="D278" s="28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1:13" ht="12.75" customHeight="1" outlineLevel="2" x14ac:dyDescent="0.25">
      <c r="A279" s="39" t="s">
        <v>679</v>
      </c>
      <c r="B279" s="41" t="s">
        <v>528</v>
      </c>
      <c r="C279" s="32"/>
      <c r="D279" s="28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1:13" ht="12.75" customHeight="1" outlineLevel="2" collapsed="1" x14ac:dyDescent="0.25">
      <c r="A280" s="39" t="s">
        <v>680</v>
      </c>
      <c r="B280" s="41" t="s">
        <v>681</v>
      </c>
      <c r="C280" s="30">
        <v>2893.8049999999998</v>
      </c>
      <c r="D280" s="28">
        <f>ROUND(C280*$D$264,2)</f>
        <v>1834.7</v>
      </c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1:13" ht="12.75" customHeight="1" outlineLevel="1" x14ac:dyDescent="0.25">
      <c r="A281" s="39" t="s">
        <v>682</v>
      </c>
      <c r="B281" s="40" t="s">
        <v>683</v>
      </c>
      <c r="C281" s="32"/>
      <c r="D281" s="28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1:13" ht="24.75" customHeight="1" outlineLevel="1" x14ac:dyDescent="0.25">
      <c r="A282" s="39" t="s">
        <v>684</v>
      </c>
      <c r="B282" s="40" t="s">
        <v>685</v>
      </c>
      <c r="C282" s="32"/>
      <c r="D282" s="28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1:13" ht="12.75" customHeight="1" outlineLevel="1" x14ac:dyDescent="0.25">
      <c r="A283" s="39" t="s">
        <v>686</v>
      </c>
      <c r="B283" s="40" t="s">
        <v>687</v>
      </c>
      <c r="C283" s="32"/>
      <c r="D283" s="28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 ht="24.75" customHeight="1" outlineLevel="1" x14ac:dyDescent="0.25">
      <c r="A284" s="39" t="s">
        <v>688</v>
      </c>
      <c r="B284" s="40" t="s">
        <v>689</v>
      </c>
      <c r="C284" s="32"/>
      <c r="D284" s="28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1:13" ht="12.75" customHeight="1" outlineLevel="1" x14ac:dyDescent="0.25">
      <c r="A285" s="39" t="s">
        <v>690</v>
      </c>
      <c r="B285" s="40" t="s">
        <v>691</v>
      </c>
      <c r="C285" s="31">
        <v>963.54</v>
      </c>
      <c r="D285" s="28">
        <f>ROUND(C285*$D$264,2)</f>
        <v>610.89</v>
      </c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1:13" ht="24.75" customHeight="1" outlineLevel="1" x14ac:dyDescent="0.25">
      <c r="A286" s="39" t="s">
        <v>692</v>
      </c>
      <c r="B286" s="40" t="s">
        <v>693</v>
      </c>
      <c r="C286" s="32"/>
      <c r="D286" s="28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1:13" ht="12.75" customHeight="1" outlineLevel="1" x14ac:dyDescent="0.25">
      <c r="A287" s="39" t="s">
        <v>694</v>
      </c>
      <c r="B287" s="40" t="s">
        <v>695</v>
      </c>
      <c r="C287" s="32"/>
      <c r="D287" s="28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1:13" ht="12.75" customHeight="1" outlineLevel="1" x14ac:dyDescent="0.25">
      <c r="A288" s="39" t="s">
        <v>696</v>
      </c>
      <c r="B288" s="40" t="s">
        <v>697</v>
      </c>
      <c r="C288" s="32"/>
      <c r="D288" s="28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1:13" ht="12.75" customHeight="1" outlineLevel="1" x14ac:dyDescent="0.25">
      <c r="A289" s="39" t="s">
        <v>698</v>
      </c>
      <c r="B289" s="40" t="s">
        <v>699</v>
      </c>
      <c r="C289" s="31">
        <v>142</v>
      </c>
      <c r="D289" s="28">
        <f>ROUND(C289*$D$264,2)</f>
        <v>90.03</v>
      </c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1:13" ht="12.75" customHeight="1" outlineLevel="1" x14ac:dyDescent="0.25">
      <c r="A290" s="39" t="s">
        <v>700</v>
      </c>
      <c r="B290" s="40" t="s">
        <v>701</v>
      </c>
      <c r="C290" s="32"/>
      <c r="D290" s="28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1:13" ht="24.75" customHeight="1" outlineLevel="1" x14ac:dyDescent="0.25">
      <c r="A291" s="39" t="s">
        <v>702</v>
      </c>
      <c r="B291" s="40" t="s">
        <v>703</v>
      </c>
      <c r="C291" s="32"/>
      <c r="D291" s="28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1:13" ht="12.75" customHeight="1" outlineLevel="1" x14ac:dyDescent="0.25">
      <c r="A292" s="39" t="s">
        <v>704</v>
      </c>
      <c r="B292" s="40" t="s">
        <v>705</v>
      </c>
      <c r="C292" s="32"/>
      <c r="D292" s="28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3" ht="36.75" customHeight="1" outlineLevel="1" x14ac:dyDescent="0.25">
      <c r="A293" s="39" t="s">
        <v>706</v>
      </c>
      <c r="B293" s="40" t="s">
        <v>707</v>
      </c>
      <c r="C293" s="32"/>
      <c r="D293" s="28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1:13" ht="36.75" customHeight="1" outlineLevel="1" x14ac:dyDescent="0.25">
      <c r="A294" s="39" t="s">
        <v>708</v>
      </c>
      <c r="B294" s="40" t="s">
        <v>709</v>
      </c>
      <c r="C294" s="32"/>
      <c r="D294" s="28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1:13" ht="36.75" customHeight="1" outlineLevel="1" x14ac:dyDescent="0.25">
      <c r="A295" s="39" t="s">
        <v>710</v>
      </c>
      <c r="B295" s="40" t="s">
        <v>711</v>
      </c>
      <c r="C295" s="32"/>
      <c r="D295" s="28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3" ht="36.75" customHeight="1" outlineLevel="1" x14ac:dyDescent="0.25">
      <c r="A296" s="39" t="s">
        <v>712</v>
      </c>
      <c r="B296" s="40" t="s">
        <v>713</v>
      </c>
      <c r="C296" s="32"/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ht="12.75" customHeight="1" outlineLevel="1" x14ac:dyDescent="0.25">
      <c r="A297" s="39" t="s">
        <v>714</v>
      </c>
      <c r="B297" s="40" t="s">
        <v>92</v>
      </c>
      <c r="C297" s="31">
        <v>246</v>
      </c>
      <c r="D297" s="28">
        <f t="shared" ref="D297:D299" si="0">ROUND(C297*$D$264,2)</f>
        <v>155.97</v>
      </c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1:13" ht="12.75" hidden="1" customHeight="1" x14ac:dyDescent="0.25">
      <c r="A298" s="27" t="s">
        <v>715</v>
      </c>
      <c r="B298" s="27" t="s">
        <v>94</v>
      </c>
      <c r="C298" s="30">
        <v>31512.476999999999</v>
      </c>
      <c r="D298" s="28">
        <f t="shared" si="0"/>
        <v>19979.189999999999</v>
      </c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 ht="12.75" customHeight="1" outlineLevel="1" x14ac:dyDescent="0.25">
      <c r="A299" s="27" t="s">
        <v>716</v>
      </c>
      <c r="B299" s="29" t="s">
        <v>168</v>
      </c>
      <c r="C299" s="31">
        <v>411.13499999999999</v>
      </c>
      <c r="D299" s="28">
        <f t="shared" si="0"/>
        <v>260.66000000000003</v>
      </c>
      <c r="E299" s="28">
        <f>D299+D364+D377+D384+D395</f>
        <v>19979.169999999998</v>
      </c>
      <c r="F299" s="28"/>
      <c r="G299" s="28"/>
      <c r="H299" s="28"/>
      <c r="I299" s="28"/>
      <c r="J299" s="28"/>
      <c r="K299" s="28"/>
      <c r="L299" s="28"/>
      <c r="M299" s="28"/>
    </row>
    <row r="300" spans="1:13" ht="12.75" customHeight="1" outlineLevel="2" x14ac:dyDescent="0.25">
      <c r="A300" s="27" t="s">
        <v>717</v>
      </c>
      <c r="B300" s="33" t="s">
        <v>170</v>
      </c>
      <c r="C300" s="32"/>
      <c r="D300" s="28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 ht="12.75" customHeight="1" outlineLevel="3" x14ac:dyDescent="0.25">
      <c r="A301" s="27" t="s">
        <v>718</v>
      </c>
      <c r="B301" s="34" t="s">
        <v>719</v>
      </c>
      <c r="C301" s="32"/>
      <c r="D301" s="28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1:13" ht="36.75" customHeight="1" outlineLevel="4" x14ac:dyDescent="0.25">
      <c r="A302" s="27" t="s">
        <v>720</v>
      </c>
      <c r="B302" s="35" t="s">
        <v>721</v>
      </c>
      <c r="C302" s="32"/>
      <c r="D302" s="28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1:13" ht="36.75" customHeight="1" outlineLevel="4" x14ac:dyDescent="0.25">
      <c r="A303" s="27" t="s">
        <v>722</v>
      </c>
      <c r="B303" s="35" t="s">
        <v>723</v>
      </c>
      <c r="C303" s="32"/>
      <c r="D303" s="28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1:13" ht="48.75" customHeight="1" outlineLevel="4" x14ac:dyDescent="0.25">
      <c r="A304" s="27" t="s">
        <v>724</v>
      </c>
      <c r="B304" s="35" t="s">
        <v>725</v>
      </c>
      <c r="C304" s="32"/>
      <c r="D304" s="28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1:13" ht="36.75" customHeight="1" outlineLevel="4" x14ac:dyDescent="0.25">
      <c r="A305" s="27" t="s">
        <v>726</v>
      </c>
      <c r="B305" s="35" t="s">
        <v>727</v>
      </c>
      <c r="C305" s="32"/>
      <c r="D305" s="28"/>
      <c r="E305" s="28"/>
      <c r="F305" s="28"/>
      <c r="G305" s="28"/>
      <c r="H305" s="28"/>
      <c r="I305" s="28"/>
      <c r="J305" s="28"/>
      <c r="K305" s="28"/>
      <c r="L305" s="28"/>
      <c r="M305" s="28"/>
    </row>
    <row r="306" spans="1:13" ht="12.75" customHeight="1" outlineLevel="4" x14ac:dyDescent="0.25">
      <c r="A306" s="27" t="s">
        <v>728</v>
      </c>
      <c r="B306" s="35" t="s">
        <v>729</v>
      </c>
      <c r="C306" s="32"/>
      <c r="D306" s="28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1:13" ht="48.75" customHeight="1" outlineLevel="5" x14ac:dyDescent="0.25">
      <c r="A307" s="27" t="s">
        <v>730</v>
      </c>
      <c r="B307" s="36" t="s">
        <v>731</v>
      </c>
      <c r="C307" s="32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ht="48.75" customHeight="1" outlineLevel="5" x14ac:dyDescent="0.25">
      <c r="A308" s="27" t="s">
        <v>732</v>
      </c>
      <c r="B308" s="36" t="s">
        <v>733</v>
      </c>
      <c r="C308" s="32"/>
      <c r="D308" s="28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1:13" ht="48.75" customHeight="1" outlineLevel="5" x14ac:dyDescent="0.25">
      <c r="A309" s="27" t="s">
        <v>734</v>
      </c>
      <c r="B309" s="36" t="s">
        <v>735</v>
      </c>
      <c r="C309" s="32"/>
      <c r="D309" s="28"/>
      <c r="E309" s="28"/>
      <c r="F309" s="28"/>
      <c r="G309" s="28"/>
      <c r="H309" s="28"/>
      <c r="I309" s="28"/>
      <c r="J309" s="28"/>
      <c r="K309" s="28"/>
      <c r="L309" s="28"/>
      <c r="M309" s="28"/>
    </row>
    <row r="310" spans="1:13" ht="48.75" customHeight="1" outlineLevel="5" collapsed="1" x14ac:dyDescent="0.25">
      <c r="A310" s="27" t="s">
        <v>736</v>
      </c>
      <c r="B310" s="36" t="s">
        <v>737</v>
      </c>
      <c r="C310" s="32"/>
      <c r="D310" s="28"/>
      <c r="E310" s="28"/>
      <c r="F310" s="28"/>
      <c r="G310" s="28"/>
      <c r="H310" s="28"/>
      <c r="I310" s="28"/>
      <c r="J310" s="28"/>
      <c r="K310" s="28"/>
      <c r="L310" s="28"/>
      <c r="M310" s="28"/>
    </row>
    <row r="311" spans="1:13" ht="12.75" customHeight="1" outlineLevel="4" x14ac:dyDescent="0.25">
      <c r="A311" s="27" t="s">
        <v>738</v>
      </c>
      <c r="B311" s="35" t="s">
        <v>739</v>
      </c>
      <c r="C311" s="32"/>
      <c r="D311" s="28"/>
      <c r="E311" s="28"/>
      <c r="F311" s="28"/>
      <c r="G311" s="28"/>
      <c r="H311" s="28"/>
      <c r="I311" s="28"/>
      <c r="J311" s="28"/>
      <c r="K311" s="28"/>
      <c r="L311" s="28"/>
      <c r="M311" s="28"/>
    </row>
    <row r="312" spans="1:13" ht="48.75" customHeight="1" outlineLevel="5" x14ac:dyDescent="0.25">
      <c r="A312" s="27" t="s">
        <v>740</v>
      </c>
      <c r="B312" s="36" t="s">
        <v>741</v>
      </c>
      <c r="C312" s="32"/>
      <c r="D312" s="28"/>
      <c r="E312" s="28"/>
      <c r="F312" s="28"/>
      <c r="G312" s="28"/>
      <c r="H312" s="28"/>
      <c r="I312" s="28"/>
      <c r="J312" s="28"/>
      <c r="K312" s="28"/>
      <c r="L312" s="28"/>
      <c r="M312" s="28"/>
    </row>
    <row r="313" spans="1:13" ht="48.75" customHeight="1" outlineLevel="5" x14ac:dyDescent="0.25">
      <c r="A313" s="27" t="s">
        <v>742</v>
      </c>
      <c r="B313" s="36" t="s">
        <v>743</v>
      </c>
      <c r="C313" s="32"/>
      <c r="D313" s="28"/>
      <c r="E313" s="28"/>
      <c r="F313" s="28"/>
      <c r="G313" s="28"/>
      <c r="H313" s="28"/>
      <c r="I313" s="28"/>
      <c r="J313" s="28"/>
      <c r="K313" s="28"/>
      <c r="L313" s="28"/>
      <c r="M313" s="28"/>
    </row>
    <row r="314" spans="1:13" ht="48.75" customHeight="1" outlineLevel="5" x14ac:dyDescent="0.25">
      <c r="A314" s="27" t="s">
        <v>744</v>
      </c>
      <c r="B314" s="36" t="s">
        <v>745</v>
      </c>
      <c r="C314" s="32"/>
      <c r="D314" s="28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1:13" ht="48.75" customHeight="1" outlineLevel="5" collapsed="1" x14ac:dyDescent="0.25">
      <c r="A315" s="27" t="s">
        <v>746</v>
      </c>
      <c r="B315" s="36" t="s">
        <v>747</v>
      </c>
      <c r="C315" s="32"/>
      <c r="D315" s="28"/>
      <c r="E315" s="28"/>
      <c r="F315" s="28"/>
      <c r="G315" s="28"/>
      <c r="H315" s="28"/>
      <c r="I315" s="28"/>
      <c r="J315" s="28"/>
      <c r="K315" s="28"/>
      <c r="L315" s="28"/>
      <c r="M315" s="28"/>
    </row>
    <row r="316" spans="1:13" ht="24.75" customHeight="1" outlineLevel="4" x14ac:dyDescent="0.25">
      <c r="A316" s="27" t="s">
        <v>748</v>
      </c>
      <c r="B316" s="35" t="s">
        <v>749</v>
      </c>
      <c r="C316" s="32"/>
      <c r="D316" s="28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1:13" ht="36.75" customHeight="1" outlineLevel="5" x14ac:dyDescent="0.25">
      <c r="A317" s="27" t="s">
        <v>750</v>
      </c>
      <c r="B317" s="36" t="s">
        <v>751</v>
      </c>
      <c r="C317" s="32"/>
      <c r="D317" s="28"/>
      <c r="E317" s="28"/>
      <c r="F317" s="28"/>
      <c r="G317" s="28"/>
      <c r="H317" s="28"/>
      <c r="I317" s="28"/>
      <c r="J317" s="28"/>
      <c r="K317" s="28"/>
      <c r="L317" s="28"/>
      <c r="M317" s="28"/>
    </row>
    <row r="318" spans="1:13" ht="36.75" customHeight="1" outlineLevel="5" collapsed="1" x14ac:dyDescent="0.25">
      <c r="A318" s="27" t="s">
        <v>752</v>
      </c>
      <c r="B318" s="36" t="s">
        <v>753</v>
      </c>
      <c r="C318" s="32"/>
      <c r="D318" s="28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1:13" ht="12.75" customHeight="1" outlineLevel="3" x14ac:dyDescent="0.25">
      <c r="A319" s="27" t="s">
        <v>754</v>
      </c>
      <c r="B319" s="34" t="s">
        <v>172</v>
      </c>
      <c r="C319" s="32"/>
      <c r="D319" s="28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1:13" ht="12.75" customHeight="1" outlineLevel="2" x14ac:dyDescent="0.25">
      <c r="A320" s="27" t="s">
        <v>755</v>
      </c>
      <c r="B320" s="33" t="s">
        <v>174</v>
      </c>
      <c r="C320" s="32"/>
      <c r="D320" s="28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1:13" ht="12.75" customHeight="1" outlineLevel="3" x14ac:dyDescent="0.25">
      <c r="A321" s="27" t="s">
        <v>756</v>
      </c>
      <c r="B321" s="34" t="s">
        <v>182</v>
      </c>
      <c r="C321" s="32"/>
      <c r="D321" s="28"/>
      <c r="E321" s="28"/>
      <c r="F321" s="28"/>
      <c r="G321" s="28"/>
      <c r="H321" s="28"/>
      <c r="I321" s="28"/>
      <c r="J321" s="28"/>
      <c r="K321" s="28"/>
      <c r="L321" s="28"/>
      <c r="M321" s="28"/>
    </row>
    <row r="322" spans="1:13" ht="36.75" customHeight="1" outlineLevel="4" x14ac:dyDescent="0.25">
      <c r="A322" s="27" t="s">
        <v>757</v>
      </c>
      <c r="B322" s="35" t="s">
        <v>758</v>
      </c>
      <c r="C322" s="32"/>
      <c r="D322" s="28"/>
      <c r="E322" s="28"/>
      <c r="F322" s="28"/>
      <c r="G322" s="28"/>
      <c r="H322" s="28"/>
      <c r="I322" s="28"/>
      <c r="J322" s="28"/>
      <c r="K322" s="28"/>
      <c r="L322" s="28"/>
      <c r="M322" s="28"/>
    </row>
    <row r="323" spans="1:13" ht="24.75" customHeight="1" outlineLevel="4" x14ac:dyDescent="0.25">
      <c r="A323" s="27" t="s">
        <v>759</v>
      </c>
      <c r="B323" s="35" t="s">
        <v>760</v>
      </c>
      <c r="C323" s="32"/>
      <c r="D323" s="28"/>
      <c r="E323" s="28"/>
      <c r="F323" s="28"/>
      <c r="G323" s="28"/>
      <c r="H323" s="28"/>
      <c r="I323" s="28"/>
      <c r="J323" s="28"/>
      <c r="K323" s="28"/>
      <c r="L323" s="28"/>
      <c r="M323" s="28"/>
    </row>
    <row r="324" spans="1:13" ht="24.75" customHeight="1" outlineLevel="4" x14ac:dyDescent="0.25">
      <c r="A324" s="27" t="s">
        <v>761</v>
      </c>
      <c r="B324" s="35" t="s">
        <v>762</v>
      </c>
      <c r="C324" s="32"/>
      <c r="D324" s="28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1:13" ht="24.75" customHeight="1" outlineLevel="4" x14ac:dyDescent="0.25">
      <c r="A325" s="27" t="s">
        <v>763</v>
      </c>
      <c r="B325" s="35" t="s">
        <v>178</v>
      </c>
      <c r="C325" s="32"/>
      <c r="D325" s="28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1:13" ht="12.75" customHeight="1" outlineLevel="4" collapsed="1" x14ac:dyDescent="0.25">
      <c r="A326" s="27" t="s">
        <v>764</v>
      </c>
      <c r="B326" s="35" t="s">
        <v>765</v>
      </c>
      <c r="C326" s="32"/>
      <c r="D326" s="28"/>
      <c r="E326" s="28"/>
      <c r="F326" s="28"/>
      <c r="G326" s="28"/>
      <c r="H326" s="28"/>
      <c r="I326" s="28"/>
      <c r="J326" s="28"/>
      <c r="K326" s="28"/>
      <c r="L326" s="28"/>
      <c r="M326" s="28"/>
    </row>
    <row r="327" spans="1:13" ht="24.75" customHeight="1" outlineLevel="3" x14ac:dyDescent="0.25">
      <c r="A327" s="27" t="s">
        <v>766</v>
      </c>
      <c r="B327" s="34" t="s">
        <v>176</v>
      </c>
      <c r="C327" s="32"/>
      <c r="D327" s="28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1:13" ht="24.75" customHeight="1" outlineLevel="4" x14ac:dyDescent="0.25">
      <c r="A328" s="27" t="s">
        <v>767</v>
      </c>
      <c r="B328" s="35" t="s">
        <v>178</v>
      </c>
      <c r="C328" s="32"/>
      <c r="D328" s="28"/>
      <c r="E328" s="28"/>
      <c r="F328" s="28"/>
      <c r="G328" s="28"/>
      <c r="H328" s="28"/>
      <c r="I328" s="28"/>
      <c r="J328" s="28"/>
      <c r="K328" s="28"/>
      <c r="L328" s="28"/>
      <c r="M328" s="28"/>
    </row>
    <row r="329" spans="1:13" ht="24.75" customHeight="1" outlineLevel="4" collapsed="1" x14ac:dyDescent="0.25">
      <c r="A329" s="27" t="s">
        <v>768</v>
      </c>
      <c r="B329" s="35" t="s">
        <v>180</v>
      </c>
      <c r="C329" s="32"/>
      <c r="D329" s="28"/>
      <c r="E329" s="28"/>
      <c r="F329" s="28"/>
      <c r="G329" s="28"/>
      <c r="H329" s="28"/>
      <c r="I329" s="28"/>
      <c r="J329" s="28"/>
      <c r="K329" s="28"/>
      <c r="L329" s="28"/>
      <c r="M329" s="28"/>
    </row>
    <row r="330" spans="1:13" ht="12.75" customHeight="1" outlineLevel="2" x14ac:dyDescent="0.25">
      <c r="A330" s="27" t="s">
        <v>769</v>
      </c>
      <c r="B330" s="33" t="s">
        <v>186</v>
      </c>
      <c r="C330" s="32"/>
      <c r="D330" s="28"/>
      <c r="E330" s="28"/>
      <c r="F330" s="28"/>
      <c r="G330" s="28"/>
      <c r="H330" s="28"/>
      <c r="I330" s="28"/>
      <c r="J330" s="28"/>
      <c r="K330" s="28"/>
      <c r="L330" s="28"/>
      <c r="M330" s="28"/>
    </row>
    <row r="331" spans="1:13" ht="24.75" customHeight="1" outlineLevel="3" x14ac:dyDescent="0.25">
      <c r="A331" s="27" t="s">
        <v>770</v>
      </c>
      <c r="B331" s="34" t="s">
        <v>188</v>
      </c>
      <c r="C331" s="32"/>
      <c r="D331" s="28"/>
      <c r="E331" s="28"/>
      <c r="F331" s="28"/>
      <c r="G331" s="28"/>
      <c r="H331" s="28"/>
      <c r="I331" s="28"/>
      <c r="J331" s="28"/>
      <c r="K331" s="28"/>
      <c r="L331" s="28"/>
      <c r="M331" s="28"/>
    </row>
    <row r="332" spans="1:13" ht="24.75" customHeight="1" outlineLevel="4" x14ac:dyDescent="0.25">
      <c r="A332" s="27" t="s">
        <v>771</v>
      </c>
      <c r="B332" s="35" t="s">
        <v>190</v>
      </c>
      <c r="C332" s="32"/>
      <c r="D332" s="28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1:13" ht="24.75" customHeight="1" outlineLevel="4" x14ac:dyDescent="0.25">
      <c r="A333" s="27" t="s">
        <v>772</v>
      </c>
      <c r="B333" s="35" t="s">
        <v>192</v>
      </c>
      <c r="C333" s="32"/>
      <c r="D333" s="28"/>
      <c r="E333" s="28"/>
      <c r="F333" s="28"/>
      <c r="G333" s="28"/>
      <c r="H333" s="28"/>
      <c r="I333" s="28"/>
      <c r="J333" s="28"/>
      <c r="K333" s="28"/>
      <c r="L333" s="28"/>
      <c r="M333" s="28"/>
    </row>
    <row r="334" spans="1:13" ht="24.75" customHeight="1" outlineLevel="4" collapsed="1" x14ac:dyDescent="0.25">
      <c r="A334" s="27" t="s">
        <v>773</v>
      </c>
      <c r="B334" s="35" t="s">
        <v>194</v>
      </c>
      <c r="C334" s="32"/>
      <c r="D334" s="28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1:13" ht="12.75" customHeight="1" outlineLevel="3" x14ac:dyDescent="0.25">
      <c r="A335" s="27" t="s">
        <v>774</v>
      </c>
      <c r="B335" s="34" t="s">
        <v>196</v>
      </c>
      <c r="C335" s="32"/>
      <c r="D335" s="28"/>
      <c r="E335" s="28"/>
      <c r="F335" s="28"/>
      <c r="G335" s="28"/>
      <c r="H335" s="28"/>
      <c r="I335" s="28"/>
      <c r="J335" s="28"/>
      <c r="K335" s="28"/>
      <c r="L335" s="28"/>
      <c r="M335" s="28"/>
    </row>
    <row r="336" spans="1:13" ht="24.75" customHeight="1" outlineLevel="4" x14ac:dyDescent="0.25">
      <c r="A336" s="27" t="s">
        <v>775</v>
      </c>
      <c r="B336" s="35" t="s">
        <v>198</v>
      </c>
      <c r="C336" s="32"/>
      <c r="D336" s="28"/>
      <c r="E336" s="28"/>
      <c r="F336" s="28"/>
      <c r="G336" s="28"/>
      <c r="H336" s="28"/>
      <c r="I336" s="28"/>
      <c r="J336" s="28"/>
      <c r="K336" s="28"/>
      <c r="L336" s="28"/>
      <c r="M336" s="28"/>
    </row>
    <row r="337" spans="1:13" ht="24.75" customHeight="1" outlineLevel="4" x14ac:dyDescent="0.25">
      <c r="A337" s="27" t="s">
        <v>776</v>
      </c>
      <c r="B337" s="35" t="s">
        <v>200</v>
      </c>
      <c r="C337" s="32"/>
      <c r="D337" s="28"/>
      <c r="E337" s="28"/>
      <c r="F337" s="28"/>
      <c r="G337" s="28"/>
      <c r="H337" s="28"/>
      <c r="I337" s="28"/>
      <c r="J337" s="28"/>
      <c r="K337" s="28"/>
      <c r="L337" s="28"/>
      <c r="M337" s="28"/>
    </row>
    <row r="338" spans="1:13" ht="24.75" customHeight="1" outlineLevel="4" collapsed="1" x14ac:dyDescent="0.25">
      <c r="A338" s="27" t="s">
        <v>777</v>
      </c>
      <c r="B338" s="35" t="s">
        <v>202</v>
      </c>
      <c r="C338" s="32"/>
      <c r="D338" s="28"/>
      <c r="E338" s="28"/>
      <c r="F338" s="28"/>
      <c r="G338" s="28"/>
      <c r="H338" s="28"/>
      <c r="I338" s="28"/>
      <c r="J338" s="28"/>
      <c r="K338" s="28"/>
      <c r="L338" s="28"/>
      <c r="M338" s="28"/>
    </row>
    <row r="339" spans="1:13" ht="12.75" customHeight="1" outlineLevel="3" x14ac:dyDescent="0.25">
      <c r="A339" s="27" t="s">
        <v>778</v>
      </c>
      <c r="B339" s="34" t="s">
        <v>206</v>
      </c>
      <c r="C339" s="32"/>
      <c r="D339" s="28"/>
      <c r="E339" s="28"/>
      <c r="F339" s="28"/>
      <c r="G339" s="28"/>
      <c r="H339" s="28"/>
      <c r="I339" s="28"/>
      <c r="J339" s="28"/>
      <c r="K339" s="28"/>
      <c r="L339" s="28"/>
      <c r="M339" s="28"/>
    </row>
    <row r="340" spans="1:13" ht="36.75" customHeight="1" outlineLevel="3" collapsed="1" x14ac:dyDescent="0.25">
      <c r="A340" s="27" t="s">
        <v>779</v>
      </c>
      <c r="B340" s="34" t="s">
        <v>208</v>
      </c>
      <c r="C340" s="32"/>
      <c r="D340" s="28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1:13" ht="12.75" customHeight="1" outlineLevel="2" x14ac:dyDescent="0.25">
      <c r="A341" s="27" t="s">
        <v>780</v>
      </c>
      <c r="B341" s="33" t="s">
        <v>212</v>
      </c>
      <c r="C341" s="32"/>
      <c r="D341" s="28"/>
      <c r="E341" s="28"/>
      <c r="F341" s="28"/>
      <c r="G341" s="28"/>
      <c r="H341" s="28"/>
      <c r="I341" s="28"/>
      <c r="J341" s="28"/>
      <c r="K341" s="28"/>
      <c r="L341" s="28"/>
      <c r="M341" s="28"/>
    </row>
    <row r="342" spans="1:13" ht="12.75" customHeight="1" outlineLevel="3" x14ac:dyDescent="0.25">
      <c r="A342" s="27" t="s">
        <v>781</v>
      </c>
      <c r="B342" s="34" t="s">
        <v>214</v>
      </c>
      <c r="C342" s="32"/>
      <c r="D342" s="28"/>
      <c r="E342" s="28"/>
      <c r="F342" s="28"/>
      <c r="G342" s="28"/>
      <c r="H342" s="28"/>
      <c r="I342" s="28"/>
      <c r="J342" s="28"/>
      <c r="K342" s="28"/>
      <c r="L342" s="28"/>
      <c r="M342" s="28"/>
    </row>
    <row r="343" spans="1:13" ht="12.75" customHeight="1" outlineLevel="3" x14ac:dyDescent="0.25">
      <c r="A343" s="27" t="s">
        <v>782</v>
      </c>
      <c r="B343" s="34" t="s">
        <v>216</v>
      </c>
      <c r="C343" s="32"/>
      <c r="D343" s="28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 ht="12.75" customHeight="1" outlineLevel="3" x14ac:dyDescent="0.25">
      <c r="A344" s="27" t="s">
        <v>783</v>
      </c>
      <c r="B344" s="34" t="s">
        <v>218</v>
      </c>
      <c r="C344" s="32"/>
      <c r="D344" s="28"/>
      <c r="E344" s="28"/>
      <c r="F344" s="28"/>
      <c r="G344" s="28"/>
      <c r="H344" s="28"/>
      <c r="I344" s="28"/>
      <c r="J344" s="28"/>
      <c r="K344" s="28"/>
      <c r="L344" s="28"/>
      <c r="M344" s="28"/>
    </row>
    <row r="345" spans="1:13" ht="12.75" customHeight="1" outlineLevel="3" x14ac:dyDescent="0.25">
      <c r="A345" s="27" t="s">
        <v>784</v>
      </c>
      <c r="B345" s="34" t="s">
        <v>220</v>
      </c>
      <c r="C345" s="32"/>
      <c r="D345" s="28"/>
      <c r="E345" s="28"/>
      <c r="F345" s="28"/>
      <c r="G345" s="28"/>
      <c r="H345" s="28"/>
      <c r="I345" s="28"/>
      <c r="J345" s="28"/>
      <c r="K345" s="28"/>
      <c r="L345" s="28"/>
      <c r="M345" s="28"/>
    </row>
    <row r="346" spans="1:13" ht="12.75" customHeight="1" outlineLevel="3" x14ac:dyDescent="0.25">
      <c r="A346" s="27" t="s">
        <v>785</v>
      </c>
      <c r="B346" s="34" t="s">
        <v>222</v>
      </c>
      <c r="C346" s="32"/>
      <c r="D346" s="28"/>
      <c r="E346" s="28"/>
      <c r="F346" s="28"/>
      <c r="G346" s="28"/>
      <c r="H346" s="28"/>
      <c r="I346" s="28"/>
      <c r="J346" s="28"/>
      <c r="K346" s="28"/>
      <c r="L346" s="28"/>
      <c r="M346" s="28"/>
    </row>
    <row r="347" spans="1:13" ht="12.75" customHeight="1" outlineLevel="3" x14ac:dyDescent="0.25">
      <c r="A347" s="27" t="s">
        <v>786</v>
      </c>
      <c r="B347" s="34" t="s">
        <v>224</v>
      </c>
      <c r="C347" s="32"/>
      <c r="D347" s="28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1:13" ht="12.75" customHeight="1" outlineLevel="3" x14ac:dyDescent="0.25">
      <c r="A348" s="27" t="s">
        <v>787</v>
      </c>
      <c r="B348" s="34" t="s">
        <v>226</v>
      </c>
      <c r="C348" s="32"/>
      <c r="D348" s="28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1:13" ht="12.75" customHeight="1" outlineLevel="3" collapsed="1" x14ac:dyDescent="0.25">
      <c r="A349" s="27" t="s">
        <v>788</v>
      </c>
      <c r="B349" s="34" t="s">
        <v>228</v>
      </c>
      <c r="C349" s="32"/>
      <c r="D349" s="28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1:13" ht="24.75" customHeight="1" outlineLevel="2" x14ac:dyDescent="0.25">
      <c r="A350" s="27" t="s">
        <v>789</v>
      </c>
      <c r="B350" s="33" t="s">
        <v>230</v>
      </c>
      <c r="C350" s="31">
        <v>411.13499999999999</v>
      </c>
      <c r="D350" s="28">
        <f>ROUND(C350*$D$264,2)</f>
        <v>260.66000000000003</v>
      </c>
      <c r="E350" s="28"/>
      <c r="F350" s="28"/>
      <c r="G350" s="28"/>
      <c r="H350" s="28"/>
      <c r="I350" s="28"/>
      <c r="J350" s="28"/>
      <c r="K350" s="28"/>
      <c r="L350" s="28"/>
      <c r="M350" s="28"/>
    </row>
    <row r="351" spans="1:13" ht="12.75" customHeight="1" outlineLevel="3" x14ac:dyDescent="0.25">
      <c r="A351" s="27" t="s">
        <v>790</v>
      </c>
      <c r="B351" s="34" t="s">
        <v>234</v>
      </c>
      <c r="C351" s="32"/>
      <c r="D351" s="28"/>
      <c r="E351" s="28"/>
      <c r="F351" s="28"/>
      <c r="G351" s="28"/>
      <c r="H351" s="28"/>
      <c r="I351" s="28"/>
      <c r="J351" s="28"/>
      <c r="K351" s="28"/>
      <c r="L351" s="28"/>
      <c r="M351" s="28"/>
    </row>
    <row r="352" spans="1:13" ht="12.75" customHeight="1" outlineLevel="4" x14ac:dyDescent="0.25">
      <c r="A352" s="27" t="s">
        <v>791</v>
      </c>
      <c r="B352" s="35" t="s">
        <v>236</v>
      </c>
      <c r="C352" s="32"/>
      <c r="D352" s="28"/>
      <c r="E352" s="28"/>
      <c r="F352" s="28"/>
      <c r="G352" s="28"/>
      <c r="H352" s="28"/>
      <c r="I352" s="28"/>
      <c r="J352" s="28"/>
      <c r="K352" s="28"/>
      <c r="L352" s="28"/>
      <c r="M352" s="28"/>
    </row>
    <row r="353" spans="1:13" ht="12.75" customHeight="1" outlineLevel="4" x14ac:dyDescent="0.25">
      <c r="A353" s="27" t="s">
        <v>792</v>
      </c>
      <c r="B353" s="35" t="s">
        <v>238</v>
      </c>
      <c r="C353" s="32"/>
      <c r="D353" s="28"/>
      <c r="E353" s="28"/>
      <c r="F353" s="28"/>
      <c r="G353" s="28"/>
      <c r="H353" s="28"/>
      <c r="I353" s="28"/>
      <c r="J353" s="28"/>
      <c r="K353" s="28"/>
      <c r="L353" s="28"/>
      <c r="M353" s="28"/>
    </row>
    <row r="354" spans="1:13" ht="12.75" customHeight="1" outlineLevel="4" x14ac:dyDescent="0.25">
      <c r="A354" s="27" t="s">
        <v>793</v>
      </c>
      <c r="B354" s="35" t="s">
        <v>240</v>
      </c>
      <c r="C354" s="32"/>
      <c r="D354" s="28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 ht="12.75" customHeight="1" outlineLevel="4" collapsed="1" x14ac:dyDescent="0.25">
      <c r="A355" s="27" t="s">
        <v>794</v>
      </c>
      <c r="B355" s="35" t="s">
        <v>242</v>
      </c>
      <c r="C355" s="32"/>
      <c r="D355" s="28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1:13" ht="24.75" customHeight="1" outlineLevel="3" x14ac:dyDescent="0.25">
      <c r="A356" s="27" t="s">
        <v>795</v>
      </c>
      <c r="B356" s="34" t="s">
        <v>244</v>
      </c>
      <c r="C356" s="31">
        <v>411.13499999999999</v>
      </c>
      <c r="D356" s="28">
        <f>ROUND(C356*$D$264,2)</f>
        <v>260.66000000000003</v>
      </c>
      <c r="E356" s="28"/>
      <c r="F356" s="28"/>
      <c r="G356" s="28"/>
      <c r="H356" s="28"/>
      <c r="I356" s="28"/>
      <c r="J356" s="28"/>
      <c r="K356" s="28"/>
      <c r="L356" s="28"/>
      <c r="M356" s="28"/>
    </row>
    <row r="357" spans="1:13" ht="12.75" customHeight="1" outlineLevel="4" x14ac:dyDescent="0.25">
      <c r="A357" s="27" t="s">
        <v>796</v>
      </c>
      <c r="B357" s="35" t="s">
        <v>246</v>
      </c>
      <c r="C357" s="31">
        <v>8.2750000000000004</v>
      </c>
      <c r="D357" s="28">
        <f t="shared" ref="D357:D358" si="1">ROUND(C357*$D$264,2)</f>
        <v>5.25</v>
      </c>
      <c r="E357" s="28"/>
      <c r="F357" s="28"/>
      <c r="G357" s="28"/>
      <c r="H357" s="28"/>
      <c r="I357" s="28"/>
      <c r="J357" s="28"/>
      <c r="K357" s="28"/>
      <c r="L357" s="28"/>
      <c r="M357" s="28"/>
    </row>
    <row r="358" spans="1:13" ht="12.75" customHeight="1" outlineLevel="4" x14ac:dyDescent="0.25">
      <c r="A358" s="27" t="s">
        <v>797</v>
      </c>
      <c r="B358" s="35" t="s">
        <v>248</v>
      </c>
      <c r="C358" s="31">
        <v>4.1710000000000003</v>
      </c>
      <c r="D358" s="28">
        <f t="shared" si="1"/>
        <v>2.64</v>
      </c>
      <c r="E358" s="28"/>
      <c r="F358" s="28"/>
      <c r="G358" s="28"/>
      <c r="H358" s="28"/>
      <c r="I358" s="28"/>
      <c r="J358" s="28"/>
      <c r="K358" s="28"/>
      <c r="L358" s="28"/>
      <c r="M358" s="28"/>
    </row>
    <row r="359" spans="1:13" ht="12.75" customHeight="1" outlineLevel="4" x14ac:dyDescent="0.25">
      <c r="A359" s="27" t="s">
        <v>798</v>
      </c>
      <c r="B359" s="35" t="s">
        <v>250</v>
      </c>
      <c r="C359" s="32"/>
      <c r="D359" s="28"/>
      <c r="E359" s="28"/>
      <c r="F359" s="28"/>
      <c r="G359" s="28"/>
      <c r="H359" s="28"/>
      <c r="I359" s="28"/>
      <c r="J359" s="28"/>
      <c r="K359" s="28"/>
      <c r="L359" s="28"/>
      <c r="M359" s="28"/>
    </row>
    <row r="360" spans="1:13" ht="12.75" customHeight="1" outlineLevel="4" collapsed="1" x14ac:dyDescent="0.25">
      <c r="A360" s="27" t="s">
        <v>799</v>
      </c>
      <c r="B360" s="35" t="s">
        <v>252</v>
      </c>
      <c r="C360" s="31">
        <v>398.68799999999999</v>
      </c>
      <c r="D360" s="28">
        <f>ROUND(C360*$D$264,2)</f>
        <v>252.77</v>
      </c>
      <c r="E360" s="28"/>
      <c r="F360" s="28"/>
      <c r="G360" s="28"/>
      <c r="H360" s="28"/>
      <c r="I360" s="28"/>
      <c r="J360" s="28"/>
      <c r="K360" s="28"/>
      <c r="L360" s="28"/>
      <c r="M360" s="28"/>
    </row>
    <row r="361" spans="1:13" ht="12.75" customHeight="1" outlineLevel="2" x14ac:dyDescent="0.25">
      <c r="A361" s="27" t="s">
        <v>800</v>
      </c>
      <c r="B361" s="33" t="s">
        <v>232</v>
      </c>
      <c r="C361" s="32"/>
      <c r="D361" s="28"/>
      <c r="E361" s="28"/>
      <c r="F361" s="28"/>
      <c r="G361" s="28"/>
      <c r="H361" s="28"/>
      <c r="I361" s="28"/>
      <c r="J361" s="28"/>
      <c r="K361" s="28"/>
      <c r="L361" s="28"/>
      <c r="M361" s="28"/>
    </row>
    <row r="362" spans="1:13" ht="24.75" customHeight="1" outlineLevel="2" x14ac:dyDescent="0.25">
      <c r="A362" s="27" t="s">
        <v>801</v>
      </c>
      <c r="B362" s="33" t="s">
        <v>204</v>
      </c>
      <c r="C362" s="32"/>
      <c r="D362" s="28"/>
      <c r="E362" s="28"/>
      <c r="F362" s="28"/>
      <c r="G362" s="28"/>
      <c r="H362" s="28"/>
      <c r="I362" s="28"/>
      <c r="J362" s="28"/>
      <c r="K362" s="28"/>
      <c r="L362" s="28"/>
      <c r="M362" s="28"/>
    </row>
    <row r="363" spans="1:13" ht="24.75" customHeight="1" outlineLevel="2" collapsed="1" x14ac:dyDescent="0.25">
      <c r="A363" s="27" t="s">
        <v>802</v>
      </c>
      <c r="B363" s="33" t="s">
        <v>210</v>
      </c>
      <c r="C363" s="32"/>
      <c r="D363" s="28"/>
      <c r="E363" s="28"/>
      <c r="F363" s="28"/>
      <c r="G363" s="28"/>
      <c r="H363" s="28"/>
      <c r="I363" s="28"/>
      <c r="J363" s="28"/>
      <c r="K363" s="28"/>
      <c r="L363" s="28"/>
      <c r="M363" s="28"/>
    </row>
    <row r="364" spans="1:13" ht="12.75" customHeight="1" outlineLevel="1" x14ac:dyDescent="0.25">
      <c r="A364" s="27" t="s">
        <v>803</v>
      </c>
      <c r="B364" s="29" t="s">
        <v>254</v>
      </c>
      <c r="C364" s="30">
        <v>18338.268</v>
      </c>
      <c r="D364" s="28">
        <f t="shared" ref="D364:D366" si="2">ROUND(C364*$D$264,2)</f>
        <v>11626.62</v>
      </c>
      <c r="E364" s="28"/>
      <c r="F364" s="28"/>
      <c r="G364" s="28"/>
      <c r="H364" s="28"/>
      <c r="I364" s="28"/>
      <c r="J364" s="28"/>
      <c r="K364" s="28"/>
      <c r="L364" s="28"/>
      <c r="M364" s="28"/>
    </row>
    <row r="365" spans="1:13" ht="12.75" customHeight="1" outlineLevel="2" x14ac:dyDescent="0.25">
      <c r="A365" s="27" t="s">
        <v>804</v>
      </c>
      <c r="B365" s="33" t="s">
        <v>256</v>
      </c>
      <c r="C365" s="30">
        <v>16439.627</v>
      </c>
      <c r="D365" s="28">
        <f t="shared" si="2"/>
        <v>10422.870000000001</v>
      </c>
      <c r="E365" s="28"/>
      <c r="F365" s="28"/>
      <c r="G365" s="28"/>
      <c r="H365" s="28"/>
      <c r="I365" s="28"/>
      <c r="J365" s="28"/>
      <c r="K365" s="28"/>
      <c r="L365" s="28"/>
      <c r="M365" s="28"/>
    </row>
    <row r="366" spans="1:13" ht="36.75" customHeight="1" outlineLevel="3" x14ac:dyDescent="0.25">
      <c r="A366" s="27" t="s">
        <v>805</v>
      </c>
      <c r="B366" s="34" t="s">
        <v>258</v>
      </c>
      <c r="C366" s="30">
        <v>16439.627</v>
      </c>
      <c r="D366" s="28">
        <f t="shared" si="2"/>
        <v>10422.870000000001</v>
      </c>
      <c r="E366" s="28"/>
      <c r="F366" s="28"/>
      <c r="G366" s="28"/>
      <c r="H366" s="28"/>
      <c r="I366" s="28"/>
      <c r="J366" s="28"/>
      <c r="K366" s="28"/>
      <c r="L366" s="28"/>
      <c r="M366" s="28"/>
    </row>
    <row r="367" spans="1:13" ht="36.75" customHeight="1" outlineLevel="3" collapsed="1" x14ac:dyDescent="0.25">
      <c r="A367" s="27" t="s">
        <v>806</v>
      </c>
      <c r="B367" s="34" t="s">
        <v>260</v>
      </c>
      <c r="C367" s="32"/>
      <c r="D367" s="28"/>
      <c r="E367" s="28"/>
      <c r="F367" s="28"/>
      <c r="G367" s="28"/>
      <c r="H367" s="28"/>
      <c r="I367" s="28"/>
      <c r="J367" s="28"/>
      <c r="K367" s="28"/>
      <c r="L367" s="28"/>
      <c r="M367" s="28"/>
    </row>
    <row r="368" spans="1:13" ht="12.75" customHeight="1" outlineLevel="2" x14ac:dyDescent="0.25">
      <c r="A368" s="27" t="s">
        <v>807</v>
      </c>
      <c r="B368" s="33" t="s">
        <v>262</v>
      </c>
      <c r="C368" s="30">
        <v>1898.6410000000001</v>
      </c>
      <c r="D368" s="28">
        <f t="shared" ref="D368:D370" si="3">ROUND(C368*$D$264,2)</f>
        <v>1203.76</v>
      </c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1:13" ht="24.75" customHeight="1" outlineLevel="3" x14ac:dyDescent="0.25">
      <c r="A369" s="27" t="s">
        <v>808</v>
      </c>
      <c r="B369" s="34" t="s">
        <v>264</v>
      </c>
      <c r="C369" s="30">
        <v>1898.6410000000001</v>
      </c>
      <c r="D369" s="28">
        <f t="shared" si="3"/>
        <v>1203.76</v>
      </c>
      <c r="E369" s="28"/>
      <c r="F369" s="28"/>
      <c r="G369" s="28"/>
      <c r="H369" s="28"/>
      <c r="I369" s="28"/>
      <c r="J369" s="28"/>
      <c r="K369" s="28"/>
      <c r="L369" s="28"/>
      <c r="M369" s="28"/>
    </row>
    <row r="370" spans="1:13" ht="24.75" customHeight="1" outlineLevel="4" x14ac:dyDescent="0.25">
      <c r="A370" s="27" t="s">
        <v>809</v>
      </c>
      <c r="B370" s="35" t="s">
        <v>264</v>
      </c>
      <c r="C370" s="30">
        <v>1898.6410000000001</v>
      </c>
      <c r="D370" s="28">
        <f t="shared" si="3"/>
        <v>1203.76</v>
      </c>
      <c r="E370" s="28"/>
      <c r="F370" s="28"/>
      <c r="G370" s="28"/>
      <c r="H370" s="28"/>
      <c r="I370" s="28"/>
      <c r="J370" s="28"/>
      <c r="K370" s="28"/>
      <c r="L370" s="28"/>
      <c r="M370" s="28"/>
    </row>
    <row r="371" spans="1:13" ht="24.75" customHeight="1" outlineLevel="4" collapsed="1" x14ac:dyDescent="0.25">
      <c r="A371" s="27" t="s">
        <v>810</v>
      </c>
      <c r="B371" s="35" t="s">
        <v>267</v>
      </c>
      <c r="C371" s="32"/>
      <c r="D371" s="28"/>
      <c r="E371" s="28"/>
      <c r="F371" s="28"/>
      <c r="G371" s="28"/>
      <c r="H371" s="28"/>
      <c r="I371" s="28"/>
      <c r="J371" s="28"/>
      <c r="K371" s="28"/>
      <c r="L371" s="28"/>
      <c r="M371" s="28"/>
    </row>
    <row r="372" spans="1:13" ht="12.75" customHeight="1" outlineLevel="3" x14ac:dyDescent="0.25">
      <c r="A372" s="27" t="s">
        <v>811</v>
      </c>
      <c r="B372" s="34" t="s">
        <v>269</v>
      </c>
      <c r="C372" s="32"/>
      <c r="D372" s="28"/>
      <c r="E372" s="28"/>
      <c r="F372" s="28"/>
      <c r="G372" s="28"/>
      <c r="H372" s="28"/>
      <c r="I372" s="28"/>
      <c r="J372" s="28"/>
      <c r="K372" s="28"/>
      <c r="L372" s="28"/>
      <c r="M372" s="28"/>
    </row>
    <row r="373" spans="1:13" ht="12.75" customHeight="1" outlineLevel="4" x14ac:dyDescent="0.25">
      <c r="A373" s="27" t="s">
        <v>812</v>
      </c>
      <c r="B373" s="35" t="s">
        <v>269</v>
      </c>
      <c r="C373" s="32"/>
      <c r="D373" s="28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1:13" ht="24.75" customHeight="1" outlineLevel="5" x14ac:dyDescent="0.25">
      <c r="A374" s="27" t="s">
        <v>813</v>
      </c>
      <c r="B374" s="36" t="s">
        <v>272</v>
      </c>
      <c r="C374" s="32"/>
      <c r="D374" s="28"/>
      <c r="E374" s="28"/>
      <c r="F374" s="28"/>
      <c r="G374" s="28"/>
      <c r="H374" s="28"/>
      <c r="I374" s="28"/>
      <c r="J374" s="28"/>
      <c r="K374" s="28"/>
      <c r="L374" s="28"/>
      <c r="M374" s="28"/>
    </row>
    <row r="375" spans="1:13" ht="12.75" customHeight="1" outlineLevel="5" collapsed="1" x14ac:dyDescent="0.25">
      <c r="A375" s="27" t="s">
        <v>814</v>
      </c>
      <c r="B375" s="36" t="s">
        <v>274</v>
      </c>
      <c r="C375" s="32"/>
      <c r="D375" s="28"/>
      <c r="E375" s="28"/>
      <c r="F375" s="28"/>
      <c r="G375" s="28"/>
      <c r="H375" s="28"/>
      <c r="I375" s="28"/>
      <c r="J375" s="28"/>
      <c r="K375" s="28"/>
      <c r="L375" s="28"/>
      <c r="M375" s="28"/>
    </row>
    <row r="376" spans="1:13" ht="24.75" customHeight="1" outlineLevel="4" x14ac:dyDescent="0.25">
      <c r="A376" s="27" t="s">
        <v>815</v>
      </c>
      <c r="B376" s="35" t="s">
        <v>276</v>
      </c>
      <c r="C376" s="32"/>
      <c r="D376" s="28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1:13" ht="12.75" customHeight="1" outlineLevel="1" x14ac:dyDescent="0.25">
      <c r="A377" s="27" t="s">
        <v>816</v>
      </c>
      <c r="B377" s="29" t="s">
        <v>278</v>
      </c>
      <c r="C377" s="30">
        <v>5209.1750000000002</v>
      </c>
      <c r="D377" s="28">
        <f t="shared" ref="D377:D379" si="4">ROUND(C377*$D$264,2)</f>
        <v>3302.66</v>
      </c>
      <c r="E377" s="28"/>
      <c r="F377" s="28"/>
      <c r="G377" s="28"/>
      <c r="H377" s="28"/>
      <c r="I377" s="28"/>
      <c r="J377" s="28"/>
      <c r="K377" s="28"/>
      <c r="L377" s="28"/>
      <c r="M377" s="28"/>
    </row>
    <row r="378" spans="1:13" ht="12.75" customHeight="1" outlineLevel="2" x14ac:dyDescent="0.25">
      <c r="A378" s="27" t="s">
        <v>817</v>
      </c>
      <c r="B378" s="33" t="s">
        <v>280</v>
      </c>
      <c r="C378" s="30">
        <v>5174.4870000000001</v>
      </c>
      <c r="D378" s="28">
        <f t="shared" si="4"/>
        <v>3280.67</v>
      </c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1:13" ht="36.75" customHeight="1" outlineLevel="3" x14ac:dyDescent="0.25">
      <c r="A379" s="27" t="s">
        <v>818</v>
      </c>
      <c r="B379" s="34" t="s">
        <v>282</v>
      </c>
      <c r="C379" s="30">
        <v>5174.4870000000001</v>
      </c>
      <c r="D379" s="28">
        <f t="shared" si="4"/>
        <v>3280.67</v>
      </c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1:13" ht="36.75" customHeight="1" outlineLevel="3" collapsed="1" x14ac:dyDescent="0.25">
      <c r="A380" s="27" t="s">
        <v>819</v>
      </c>
      <c r="B380" s="34" t="s">
        <v>284</v>
      </c>
      <c r="C380" s="32"/>
      <c r="D380" s="28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1:13" ht="24.75" customHeight="1" outlineLevel="2" x14ac:dyDescent="0.25">
      <c r="A381" s="27" t="s">
        <v>820</v>
      </c>
      <c r="B381" s="33" t="s">
        <v>286</v>
      </c>
      <c r="C381" s="31">
        <v>34.688000000000002</v>
      </c>
      <c r="D381" s="28">
        <f t="shared" ref="D381:D382" si="5">ROUND(C381*$D$264,2)</f>
        <v>21.99</v>
      </c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1:13" ht="36.75" customHeight="1" outlineLevel="3" x14ac:dyDescent="0.25">
      <c r="A382" s="27" t="s">
        <v>821</v>
      </c>
      <c r="B382" s="34" t="s">
        <v>288</v>
      </c>
      <c r="C382" s="31">
        <v>34.688000000000002</v>
      </c>
      <c r="D382" s="28">
        <f t="shared" si="5"/>
        <v>21.99</v>
      </c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 ht="36.75" customHeight="1" outlineLevel="3" collapsed="1" x14ac:dyDescent="0.25">
      <c r="A383" s="27" t="s">
        <v>822</v>
      </c>
      <c r="B383" s="34" t="s">
        <v>290</v>
      </c>
      <c r="C383" s="32"/>
      <c r="D383" s="28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1:13" ht="12.75" customHeight="1" outlineLevel="1" x14ac:dyDescent="0.25">
      <c r="A384" s="27" t="s">
        <v>823</v>
      </c>
      <c r="B384" s="29" t="s">
        <v>292</v>
      </c>
      <c r="C384" s="31">
        <v>117.206</v>
      </c>
      <c r="D384" s="28">
        <f t="shared" ref="D384:D386" si="6">ROUND(C384*$D$264,2)</f>
        <v>74.31</v>
      </c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1:13" ht="12.75" customHeight="1" outlineLevel="2" x14ac:dyDescent="0.25">
      <c r="A385" s="27" t="s">
        <v>824</v>
      </c>
      <c r="B385" s="33" t="s">
        <v>28</v>
      </c>
      <c r="C385" s="31">
        <v>117.206</v>
      </c>
      <c r="D385" s="28">
        <f t="shared" si="6"/>
        <v>74.31</v>
      </c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1:13" ht="12.75" customHeight="1" outlineLevel="3" x14ac:dyDescent="0.25">
      <c r="A386" s="27" t="s">
        <v>825</v>
      </c>
      <c r="B386" s="34" t="s">
        <v>295</v>
      </c>
      <c r="C386" s="31">
        <v>117.206</v>
      </c>
      <c r="D386" s="28">
        <f t="shared" si="6"/>
        <v>74.31</v>
      </c>
      <c r="E386" s="28"/>
      <c r="F386" s="28"/>
      <c r="G386" s="28"/>
      <c r="H386" s="28"/>
      <c r="I386" s="28"/>
      <c r="J386" s="28"/>
      <c r="K386" s="28"/>
      <c r="L386" s="28"/>
      <c r="M386" s="28"/>
    </row>
    <row r="387" spans="1:13" ht="12.75" customHeight="1" outlineLevel="3" x14ac:dyDescent="0.25">
      <c r="A387" s="27" t="s">
        <v>826</v>
      </c>
      <c r="B387" s="34" t="s">
        <v>297</v>
      </c>
      <c r="C387" s="32"/>
      <c r="D387" s="28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 ht="12.75" customHeight="1" outlineLevel="3" x14ac:dyDescent="0.25">
      <c r="A388" s="27" t="s">
        <v>827</v>
      </c>
      <c r="B388" s="34" t="s">
        <v>299</v>
      </c>
      <c r="C388" s="32"/>
      <c r="D388" s="28"/>
      <c r="E388" s="28"/>
      <c r="F388" s="28"/>
      <c r="G388" s="28"/>
      <c r="H388" s="28"/>
      <c r="I388" s="28"/>
      <c r="J388" s="28"/>
      <c r="K388" s="28"/>
      <c r="L388" s="28"/>
      <c r="M388" s="28"/>
    </row>
    <row r="389" spans="1:13" ht="12.75" customHeight="1" outlineLevel="3" x14ac:dyDescent="0.25">
      <c r="A389" s="27" t="s">
        <v>828</v>
      </c>
      <c r="B389" s="34" t="s">
        <v>301</v>
      </c>
      <c r="C389" s="32"/>
      <c r="D389" s="28"/>
      <c r="E389" s="28"/>
      <c r="F389" s="28"/>
      <c r="G389" s="28"/>
      <c r="H389" s="28"/>
      <c r="I389" s="28"/>
      <c r="J389" s="28"/>
      <c r="K389" s="28"/>
      <c r="L389" s="28"/>
      <c r="M389" s="28"/>
    </row>
    <row r="390" spans="1:13" ht="12.75" customHeight="1" outlineLevel="3" x14ac:dyDescent="0.25">
      <c r="A390" s="27" t="s">
        <v>829</v>
      </c>
      <c r="B390" s="34" t="s">
        <v>303</v>
      </c>
      <c r="C390" s="32"/>
      <c r="D390" s="28"/>
      <c r="E390" s="28"/>
      <c r="F390" s="28"/>
      <c r="G390" s="28"/>
      <c r="H390" s="28"/>
      <c r="I390" s="28"/>
      <c r="J390" s="28"/>
      <c r="K390" s="28"/>
      <c r="L390" s="28"/>
      <c r="M390" s="28"/>
    </row>
    <row r="391" spans="1:13" ht="12.75" customHeight="1" outlineLevel="3" x14ac:dyDescent="0.25">
      <c r="A391" s="27" t="s">
        <v>830</v>
      </c>
      <c r="B391" s="34" t="s">
        <v>305</v>
      </c>
      <c r="C391" s="32"/>
      <c r="D391" s="28"/>
      <c r="E391" s="28"/>
      <c r="F391" s="28"/>
      <c r="G391" s="28"/>
      <c r="H391" s="28"/>
      <c r="I391" s="28"/>
      <c r="J391" s="28"/>
      <c r="K391" s="28"/>
      <c r="L391" s="28"/>
      <c r="M391" s="28"/>
    </row>
    <row r="392" spans="1:13" ht="12.75" customHeight="1" outlineLevel="3" x14ac:dyDescent="0.25">
      <c r="A392" s="27" t="s">
        <v>831</v>
      </c>
      <c r="B392" s="34" t="s">
        <v>307</v>
      </c>
      <c r="C392" s="32"/>
      <c r="D392" s="28"/>
      <c r="E392" s="28"/>
      <c r="F392" s="28"/>
      <c r="G392" s="28"/>
      <c r="H392" s="28"/>
      <c r="I392" s="28"/>
      <c r="J392" s="28"/>
      <c r="K392" s="28"/>
      <c r="L392" s="28"/>
      <c r="M392" s="28"/>
    </row>
    <row r="393" spans="1:13" ht="12.75" customHeight="1" outlineLevel="3" collapsed="1" x14ac:dyDescent="0.25">
      <c r="A393" s="27" t="s">
        <v>832</v>
      </c>
      <c r="B393" s="34" t="s">
        <v>309</v>
      </c>
      <c r="C393" s="32"/>
      <c r="D393" s="28"/>
      <c r="E393" s="28"/>
      <c r="F393" s="28"/>
      <c r="G393" s="28"/>
      <c r="H393" s="28"/>
      <c r="I393" s="28"/>
      <c r="J393" s="28"/>
      <c r="K393" s="28"/>
      <c r="L393" s="28"/>
      <c r="M393" s="28"/>
    </row>
    <row r="394" spans="1:13" ht="12.75" customHeight="1" outlineLevel="2" x14ac:dyDescent="0.25">
      <c r="A394" s="27" t="s">
        <v>833</v>
      </c>
      <c r="B394" s="33" t="s">
        <v>311</v>
      </c>
      <c r="C394" s="32"/>
      <c r="D394" s="28"/>
      <c r="E394" s="28"/>
      <c r="F394" s="28"/>
      <c r="G394" s="28"/>
      <c r="H394" s="28"/>
      <c r="I394" s="28"/>
      <c r="J394" s="28"/>
      <c r="K394" s="28"/>
      <c r="L394" s="28"/>
      <c r="M394" s="28"/>
    </row>
    <row r="395" spans="1:13" ht="12.75" customHeight="1" outlineLevel="1" x14ac:dyDescent="0.25">
      <c r="A395" s="27" t="s">
        <v>834</v>
      </c>
      <c r="B395" s="29" t="s">
        <v>94</v>
      </c>
      <c r="C395" s="30">
        <v>7436.6930000000002</v>
      </c>
      <c r="D395" s="28">
        <f>D408+D448+D504+D524+D544+D546+D558+D566+D567</f>
        <v>4714.92</v>
      </c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1:13" ht="12.75" customHeight="1" outlineLevel="2" x14ac:dyDescent="0.25">
      <c r="A396" s="27" t="s">
        <v>835</v>
      </c>
      <c r="B396" s="33" t="s">
        <v>409</v>
      </c>
      <c r="C396" s="32"/>
      <c r="D396" s="28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13" ht="12.75" customHeight="1" outlineLevel="2" x14ac:dyDescent="0.25">
      <c r="A397" s="27" t="s">
        <v>836</v>
      </c>
      <c r="B397" s="33" t="s">
        <v>349</v>
      </c>
      <c r="C397" s="32"/>
      <c r="D397" s="28"/>
      <c r="E397" s="28"/>
      <c r="F397" s="28"/>
      <c r="G397" s="28"/>
      <c r="H397" s="28"/>
      <c r="I397" s="28"/>
      <c r="J397" s="28"/>
      <c r="K397" s="28"/>
      <c r="L397" s="28"/>
      <c r="M397" s="28"/>
    </row>
    <row r="398" spans="1:13" ht="12.75" customHeight="1" outlineLevel="2" x14ac:dyDescent="0.25">
      <c r="A398" s="27" t="s">
        <v>837</v>
      </c>
      <c r="B398" s="33" t="s">
        <v>314</v>
      </c>
      <c r="C398" s="31">
        <v>413.79599999999999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</row>
    <row r="399" spans="1:13" ht="12.75" customHeight="1" outlineLevel="3" x14ac:dyDescent="0.25">
      <c r="A399" s="27" t="s">
        <v>838</v>
      </c>
      <c r="B399" s="34" t="s">
        <v>316</v>
      </c>
      <c r="C399" s="32"/>
      <c r="D399" s="28"/>
      <c r="E399" s="28"/>
      <c r="F399" s="28"/>
      <c r="G399" s="28"/>
      <c r="H399" s="28"/>
      <c r="I399" s="28"/>
      <c r="J399" s="28"/>
      <c r="K399" s="28"/>
      <c r="L399" s="28"/>
      <c r="M399" s="28"/>
    </row>
    <row r="400" spans="1:13" ht="12.75" customHeight="1" outlineLevel="4" x14ac:dyDescent="0.25">
      <c r="A400" s="27" t="s">
        <v>839</v>
      </c>
      <c r="B400" s="35" t="s">
        <v>318</v>
      </c>
      <c r="C400" s="32"/>
      <c r="D400" s="28"/>
      <c r="E400" s="28"/>
      <c r="F400" s="28"/>
      <c r="G400" s="28"/>
      <c r="H400" s="28"/>
      <c r="I400" s="28"/>
      <c r="J400" s="28"/>
      <c r="K400" s="28"/>
      <c r="L400" s="28"/>
      <c r="M400" s="28"/>
    </row>
    <row r="401" spans="1:13" ht="12.75" customHeight="1" outlineLevel="4" x14ac:dyDescent="0.25">
      <c r="A401" s="27" t="s">
        <v>840</v>
      </c>
      <c r="B401" s="35" t="s">
        <v>320</v>
      </c>
      <c r="C401" s="32"/>
      <c r="D401" s="28"/>
      <c r="E401" s="28"/>
      <c r="F401" s="28"/>
      <c r="G401" s="28"/>
      <c r="H401" s="28"/>
      <c r="I401" s="28"/>
      <c r="J401" s="28"/>
      <c r="K401" s="28"/>
      <c r="L401" s="28"/>
      <c r="M401" s="28"/>
    </row>
    <row r="402" spans="1:13" ht="12.75" customHeight="1" outlineLevel="4" x14ac:dyDescent="0.25">
      <c r="A402" s="27" t="s">
        <v>841</v>
      </c>
      <c r="B402" s="35" t="s">
        <v>322</v>
      </c>
      <c r="C402" s="32"/>
      <c r="D402" s="28"/>
      <c r="E402" s="28"/>
      <c r="F402" s="28"/>
      <c r="G402" s="28"/>
      <c r="H402" s="28"/>
      <c r="I402" s="28"/>
      <c r="J402" s="28"/>
      <c r="K402" s="28"/>
      <c r="L402" s="28"/>
      <c r="M402" s="28"/>
    </row>
    <row r="403" spans="1:13" ht="12.75" customHeight="1" outlineLevel="4" x14ac:dyDescent="0.25">
      <c r="A403" s="27" t="s">
        <v>842</v>
      </c>
      <c r="B403" s="35" t="s">
        <v>324</v>
      </c>
      <c r="C403" s="32"/>
      <c r="D403" s="28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1:13" ht="12.75" customHeight="1" outlineLevel="4" x14ac:dyDescent="0.25">
      <c r="A404" s="27" t="s">
        <v>843</v>
      </c>
      <c r="B404" s="35" t="s">
        <v>326</v>
      </c>
      <c r="C404" s="32"/>
      <c r="D404" s="28"/>
      <c r="E404" s="28"/>
      <c r="F404" s="28"/>
      <c r="G404" s="28"/>
      <c r="H404" s="28"/>
      <c r="I404" s="28"/>
      <c r="J404" s="28"/>
      <c r="K404" s="28"/>
      <c r="L404" s="28"/>
      <c r="M404" s="28"/>
    </row>
    <row r="405" spans="1:13" ht="12.75" customHeight="1" outlineLevel="4" x14ac:dyDescent="0.25">
      <c r="A405" s="27" t="s">
        <v>844</v>
      </c>
      <c r="B405" s="35" t="s">
        <v>328</v>
      </c>
      <c r="C405" s="32"/>
      <c r="D405" s="28"/>
      <c r="E405" s="28"/>
      <c r="F405" s="28"/>
      <c r="G405" s="28"/>
      <c r="H405" s="28"/>
      <c r="I405" s="28"/>
      <c r="J405" s="28"/>
      <c r="K405" s="28"/>
      <c r="L405" s="28"/>
      <c r="M405" s="28"/>
    </row>
    <row r="406" spans="1:13" ht="12.75" customHeight="1" outlineLevel="4" x14ac:dyDescent="0.25">
      <c r="A406" s="27" t="s">
        <v>845</v>
      </c>
      <c r="B406" s="35" t="s">
        <v>330</v>
      </c>
      <c r="C406" s="32"/>
      <c r="D406" s="28"/>
      <c r="E406" s="28"/>
      <c r="F406" s="28"/>
      <c r="G406" s="28"/>
      <c r="H406" s="28"/>
      <c r="I406" s="28"/>
      <c r="J406" s="28"/>
      <c r="K406" s="28"/>
      <c r="L406" s="28"/>
      <c r="M406" s="28"/>
    </row>
    <row r="407" spans="1:13" ht="12.75" customHeight="1" outlineLevel="4" collapsed="1" x14ac:dyDescent="0.25">
      <c r="A407" s="27" t="s">
        <v>846</v>
      </c>
      <c r="B407" s="35" t="s">
        <v>332</v>
      </c>
      <c r="C407" s="32"/>
      <c r="D407" s="28"/>
      <c r="E407" s="28"/>
      <c r="F407" s="28"/>
      <c r="G407" s="28"/>
      <c r="H407" s="28"/>
      <c r="I407" s="28"/>
      <c r="J407" s="28"/>
      <c r="K407" s="28"/>
      <c r="L407" s="28"/>
      <c r="M407" s="28"/>
    </row>
    <row r="408" spans="1:13" ht="12.75" customHeight="1" outlineLevel="3" x14ac:dyDescent="0.25">
      <c r="A408" s="27" t="s">
        <v>847</v>
      </c>
      <c r="B408" s="34" t="s">
        <v>334</v>
      </c>
      <c r="C408" s="31">
        <v>413.79599999999999</v>
      </c>
      <c r="D408" s="28">
        <f t="shared" ref="D408:D409" si="7">ROUND(C408*$D$264,2)</f>
        <v>262.35000000000002</v>
      </c>
      <c r="E408" s="28"/>
      <c r="F408" s="28"/>
      <c r="G408" s="28"/>
      <c r="H408" s="28"/>
      <c r="I408" s="28"/>
      <c r="J408" s="28"/>
      <c r="K408" s="28"/>
      <c r="L408" s="28"/>
      <c r="M408" s="28"/>
    </row>
    <row r="409" spans="1:13" ht="12.75" customHeight="1" outlineLevel="4" x14ac:dyDescent="0.25">
      <c r="A409" s="27" t="s">
        <v>848</v>
      </c>
      <c r="B409" s="35" t="s">
        <v>318</v>
      </c>
      <c r="C409" s="31">
        <v>413.79599999999999</v>
      </c>
      <c r="D409" s="28">
        <f t="shared" si="7"/>
        <v>262.35000000000002</v>
      </c>
      <c r="E409" s="28"/>
      <c r="F409" s="28"/>
      <c r="G409" s="28"/>
      <c r="H409" s="28"/>
      <c r="I409" s="28"/>
      <c r="J409" s="28"/>
      <c r="K409" s="28"/>
      <c r="L409" s="28"/>
      <c r="M409" s="28"/>
    </row>
    <row r="410" spans="1:13" ht="36.75" customHeight="1" outlineLevel="5" x14ac:dyDescent="0.25">
      <c r="A410" s="27" t="s">
        <v>849</v>
      </c>
      <c r="B410" s="36" t="s">
        <v>337</v>
      </c>
      <c r="C410" s="32"/>
      <c r="D410" s="28"/>
      <c r="E410" s="28"/>
      <c r="F410" s="28"/>
      <c r="G410" s="28"/>
      <c r="H410" s="28"/>
      <c r="I410" s="28"/>
      <c r="J410" s="28"/>
      <c r="K410" s="28"/>
      <c r="L410" s="28"/>
      <c r="M410" s="28"/>
    </row>
    <row r="411" spans="1:13" ht="12.75" customHeight="1" outlineLevel="5" collapsed="1" x14ac:dyDescent="0.25">
      <c r="A411" s="27" t="s">
        <v>850</v>
      </c>
      <c r="B411" s="36" t="s">
        <v>339</v>
      </c>
      <c r="C411" s="31">
        <v>413.79599999999999</v>
      </c>
      <c r="D411" s="28">
        <f>ROUND(C411*$D$264,2)</f>
        <v>262.35000000000002</v>
      </c>
      <c r="E411" s="28"/>
      <c r="F411" s="28"/>
      <c r="G411" s="28"/>
      <c r="H411" s="28"/>
      <c r="I411" s="28"/>
      <c r="J411" s="28"/>
      <c r="K411" s="28"/>
      <c r="L411" s="28"/>
      <c r="M411" s="28"/>
    </row>
    <row r="412" spans="1:13" ht="12.75" customHeight="1" outlineLevel="4" x14ac:dyDescent="0.25">
      <c r="A412" s="27" t="s">
        <v>851</v>
      </c>
      <c r="B412" s="35" t="s">
        <v>320</v>
      </c>
      <c r="C412" s="32"/>
      <c r="D412" s="28"/>
      <c r="E412" s="28"/>
      <c r="F412" s="28"/>
      <c r="G412" s="28"/>
      <c r="H412" s="28"/>
      <c r="I412" s="28"/>
      <c r="J412" s="28"/>
      <c r="K412" s="28"/>
      <c r="L412" s="28"/>
      <c r="M412" s="28"/>
    </row>
    <row r="413" spans="1:13" ht="36.75" customHeight="1" outlineLevel="5" x14ac:dyDescent="0.25">
      <c r="A413" s="27" t="s">
        <v>852</v>
      </c>
      <c r="B413" s="36" t="s">
        <v>342</v>
      </c>
      <c r="C413" s="32"/>
      <c r="D413" s="28"/>
      <c r="E413" s="28"/>
      <c r="F413" s="28"/>
      <c r="G413" s="28"/>
      <c r="H413" s="28"/>
      <c r="I413" s="28"/>
      <c r="J413" s="28"/>
      <c r="K413" s="28"/>
      <c r="L413" s="28"/>
      <c r="M413" s="28"/>
    </row>
    <row r="414" spans="1:13" ht="12.75" customHeight="1" outlineLevel="5" collapsed="1" x14ac:dyDescent="0.25">
      <c r="A414" s="27" t="s">
        <v>853</v>
      </c>
      <c r="B414" s="36" t="s">
        <v>344</v>
      </c>
      <c r="C414" s="32"/>
      <c r="D414" s="28"/>
      <c r="E414" s="28"/>
      <c r="F414" s="28"/>
      <c r="G414" s="28"/>
      <c r="H414" s="28"/>
      <c r="I414" s="28"/>
      <c r="J414" s="28"/>
      <c r="K414" s="28"/>
      <c r="L414" s="28"/>
      <c r="M414" s="28"/>
    </row>
    <row r="415" spans="1:13" ht="12.75" customHeight="1" outlineLevel="4" x14ac:dyDescent="0.25">
      <c r="A415" s="27" t="s">
        <v>854</v>
      </c>
      <c r="B415" s="35" t="s">
        <v>322</v>
      </c>
      <c r="C415" s="32"/>
      <c r="D415" s="28"/>
      <c r="E415" s="28"/>
      <c r="F415" s="28"/>
      <c r="G415" s="28"/>
      <c r="H415" s="28"/>
      <c r="I415" s="28"/>
      <c r="J415" s="28"/>
      <c r="K415" s="28"/>
      <c r="L415" s="28"/>
      <c r="M415" s="28"/>
    </row>
    <row r="416" spans="1:13" ht="36.75" customHeight="1" outlineLevel="5" collapsed="1" x14ac:dyDescent="0.25">
      <c r="A416" s="27" t="s">
        <v>855</v>
      </c>
      <c r="B416" s="36" t="s">
        <v>347</v>
      </c>
      <c r="C416" s="32"/>
      <c r="D416" s="28"/>
      <c r="E416" s="28"/>
      <c r="F416" s="28"/>
      <c r="G416" s="28"/>
      <c r="H416" s="28"/>
      <c r="I416" s="28"/>
      <c r="J416" s="28"/>
      <c r="K416" s="28"/>
      <c r="L416" s="28"/>
      <c r="M416" s="28"/>
    </row>
    <row r="417" spans="1:13" ht="12.75" customHeight="1" outlineLevel="4" x14ac:dyDescent="0.25">
      <c r="A417" s="27" t="s">
        <v>856</v>
      </c>
      <c r="B417" s="35" t="s">
        <v>324</v>
      </c>
      <c r="C417" s="32"/>
      <c r="D417" s="28"/>
      <c r="E417" s="28"/>
      <c r="F417" s="28"/>
      <c r="G417" s="28"/>
      <c r="H417" s="28"/>
      <c r="I417" s="28"/>
      <c r="J417" s="28"/>
      <c r="K417" s="28"/>
      <c r="L417" s="28"/>
      <c r="M417" s="28"/>
    </row>
    <row r="418" spans="1:13" ht="36.75" customHeight="1" outlineLevel="5" x14ac:dyDescent="0.25">
      <c r="A418" s="27" t="s">
        <v>857</v>
      </c>
      <c r="B418" s="36" t="s">
        <v>352</v>
      </c>
      <c r="C418" s="32"/>
      <c r="D418" s="28"/>
      <c r="E418" s="28"/>
      <c r="F418" s="28"/>
      <c r="G418" s="28"/>
      <c r="H418" s="28"/>
      <c r="I418" s="28"/>
      <c r="J418" s="28"/>
      <c r="K418" s="28"/>
      <c r="L418" s="28"/>
      <c r="M418" s="28"/>
    </row>
    <row r="419" spans="1:13" ht="12.75" customHeight="1" outlineLevel="5" collapsed="1" x14ac:dyDescent="0.25">
      <c r="A419" s="27" t="s">
        <v>858</v>
      </c>
      <c r="B419" s="36" t="s">
        <v>354</v>
      </c>
      <c r="C419" s="32"/>
      <c r="D419" s="28"/>
      <c r="E419" s="28"/>
      <c r="F419" s="28"/>
      <c r="G419" s="28"/>
      <c r="H419" s="28"/>
      <c r="I419" s="28"/>
      <c r="J419" s="28"/>
      <c r="K419" s="28"/>
      <c r="L419" s="28"/>
      <c r="M419" s="28"/>
    </row>
    <row r="420" spans="1:13" ht="12.75" customHeight="1" outlineLevel="4" x14ac:dyDescent="0.25">
      <c r="A420" s="27" t="s">
        <v>859</v>
      </c>
      <c r="B420" s="35" t="s">
        <v>356</v>
      </c>
      <c r="C420" s="32"/>
      <c r="D420" s="28"/>
      <c r="E420" s="28"/>
      <c r="F420" s="28"/>
      <c r="G420" s="28"/>
      <c r="H420" s="28"/>
      <c r="I420" s="28"/>
      <c r="J420" s="28"/>
      <c r="K420" s="28"/>
      <c r="L420" s="28"/>
      <c r="M420" s="28"/>
    </row>
    <row r="421" spans="1:13" ht="24.75" customHeight="1" outlineLevel="5" x14ac:dyDescent="0.25">
      <c r="A421" s="27" t="s">
        <v>860</v>
      </c>
      <c r="B421" s="36" t="s">
        <v>358</v>
      </c>
      <c r="C421" s="32"/>
      <c r="D421" s="28"/>
      <c r="E421" s="28"/>
      <c r="F421" s="28"/>
      <c r="G421" s="28"/>
      <c r="H421" s="28"/>
      <c r="I421" s="28"/>
      <c r="J421" s="28"/>
      <c r="K421" s="28"/>
      <c r="L421" s="28"/>
      <c r="M421" s="28"/>
    </row>
    <row r="422" spans="1:13" ht="36.75" customHeight="1" outlineLevel="5" x14ac:dyDescent="0.25">
      <c r="A422" s="27" t="s">
        <v>861</v>
      </c>
      <c r="B422" s="36" t="s">
        <v>360</v>
      </c>
      <c r="C422" s="32"/>
      <c r="D422" s="28"/>
      <c r="E422" s="28"/>
      <c r="F422" s="28"/>
      <c r="G422" s="28"/>
      <c r="H422" s="28"/>
      <c r="I422" s="28"/>
      <c r="J422" s="28"/>
      <c r="K422" s="28"/>
      <c r="L422" s="28"/>
      <c r="M422" s="28"/>
    </row>
    <row r="423" spans="1:13" ht="12.75" customHeight="1" outlineLevel="5" x14ac:dyDescent="0.25">
      <c r="A423" s="27" t="s">
        <v>862</v>
      </c>
      <c r="B423" s="36" t="s">
        <v>362</v>
      </c>
      <c r="C423" s="32"/>
      <c r="D423" s="28"/>
      <c r="E423" s="28"/>
      <c r="F423" s="28"/>
      <c r="G423" s="28"/>
      <c r="H423" s="28"/>
      <c r="I423" s="28"/>
      <c r="J423" s="28"/>
      <c r="K423" s="28"/>
      <c r="L423" s="28"/>
      <c r="M423" s="28"/>
    </row>
    <row r="424" spans="1:13" ht="12.75" customHeight="1" outlineLevel="5" collapsed="1" x14ac:dyDescent="0.25">
      <c r="A424" s="27" t="s">
        <v>863</v>
      </c>
      <c r="B424" s="36" t="s">
        <v>364</v>
      </c>
      <c r="C424" s="32"/>
      <c r="D424" s="28"/>
      <c r="E424" s="28"/>
      <c r="F424" s="28"/>
      <c r="G424" s="28"/>
      <c r="H424" s="28"/>
      <c r="I424" s="28"/>
      <c r="J424" s="28"/>
      <c r="K424" s="28"/>
      <c r="L424" s="28"/>
      <c r="M424" s="28"/>
    </row>
    <row r="425" spans="1:13" ht="12.75" customHeight="1" outlineLevel="4" x14ac:dyDescent="0.25">
      <c r="A425" s="27" t="s">
        <v>864</v>
      </c>
      <c r="B425" s="35" t="s">
        <v>328</v>
      </c>
      <c r="C425" s="32"/>
      <c r="D425" s="28"/>
      <c r="E425" s="28"/>
      <c r="F425" s="28"/>
      <c r="G425" s="28"/>
      <c r="H425" s="28"/>
      <c r="I425" s="28"/>
      <c r="J425" s="28"/>
      <c r="K425" s="28"/>
      <c r="L425" s="28"/>
      <c r="M425" s="28"/>
    </row>
    <row r="426" spans="1:13" ht="36.75" customHeight="1" outlineLevel="5" x14ac:dyDescent="0.25">
      <c r="A426" s="27" t="s">
        <v>865</v>
      </c>
      <c r="B426" s="36" t="s">
        <v>367</v>
      </c>
      <c r="C426" s="32"/>
      <c r="D426" s="28"/>
      <c r="E426" s="28"/>
      <c r="F426" s="28"/>
      <c r="G426" s="28"/>
      <c r="H426" s="28"/>
      <c r="I426" s="28"/>
      <c r="J426" s="28"/>
      <c r="K426" s="28"/>
      <c r="L426" s="28"/>
      <c r="M426" s="28"/>
    </row>
    <row r="427" spans="1:13" ht="12.75" customHeight="1" outlineLevel="5" collapsed="1" x14ac:dyDescent="0.25">
      <c r="A427" s="27" t="s">
        <v>866</v>
      </c>
      <c r="B427" s="36" t="s">
        <v>369</v>
      </c>
      <c r="C427" s="32"/>
      <c r="D427" s="28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1:13" ht="12.75" customHeight="1" outlineLevel="4" x14ac:dyDescent="0.25">
      <c r="A428" s="27" t="s">
        <v>867</v>
      </c>
      <c r="B428" s="35" t="s">
        <v>330</v>
      </c>
      <c r="C428" s="32"/>
      <c r="D428" s="28"/>
      <c r="E428" s="28"/>
      <c r="F428" s="28"/>
      <c r="G428" s="28"/>
      <c r="H428" s="28"/>
      <c r="I428" s="28"/>
      <c r="J428" s="28"/>
      <c r="K428" s="28"/>
      <c r="L428" s="28"/>
      <c r="M428" s="28"/>
    </row>
    <row r="429" spans="1:13" ht="36.75" customHeight="1" outlineLevel="5" x14ac:dyDescent="0.25">
      <c r="A429" s="27" t="s">
        <v>868</v>
      </c>
      <c r="B429" s="36" t="s">
        <v>372</v>
      </c>
      <c r="C429" s="32"/>
      <c r="D429" s="28"/>
      <c r="E429" s="28"/>
      <c r="F429" s="28"/>
      <c r="G429" s="28"/>
      <c r="H429" s="28"/>
      <c r="I429" s="28"/>
      <c r="J429" s="28"/>
      <c r="K429" s="28"/>
      <c r="L429" s="28"/>
      <c r="M429" s="28"/>
    </row>
    <row r="430" spans="1:13" ht="24.75" customHeight="1" outlineLevel="5" x14ac:dyDescent="0.25">
      <c r="A430" s="27" t="s">
        <v>869</v>
      </c>
      <c r="B430" s="36" t="s">
        <v>374</v>
      </c>
      <c r="C430" s="32"/>
      <c r="D430" s="28"/>
      <c r="E430" s="28"/>
      <c r="F430" s="28"/>
      <c r="G430" s="28"/>
      <c r="H430" s="28"/>
      <c r="I430" s="28"/>
      <c r="J430" s="28"/>
      <c r="K430" s="28"/>
      <c r="L430" s="28"/>
      <c r="M430" s="28"/>
    </row>
    <row r="431" spans="1:13" ht="12.75" customHeight="1" outlineLevel="5" x14ac:dyDescent="0.25">
      <c r="A431" s="27" t="s">
        <v>870</v>
      </c>
      <c r="B431" s="36" t="s">
        <v>376</v>
      </c>
      <c r="C431" s="32"/>
      <c r="D431" s="28"/>
      <c r="E431" s="28"/>
      <c r="F431" s="28"/>
      <c r="G431" s="28"/>
      <c r="H431" s="28"/>
      <c r="I431" s="28"/>
      <c r="J431" s="28"/>
      <c r="K431" s="28"/>
      <c r="L431" s="28"/>
      <c r="M431" s="28"/>
    </row>
    <row r="432" spans="1:13" ht="24.75" customHeight="1" outlineLevel="5" collapsed="1" x14ac:dyDescent="0.25">
      <c r="A432" s="27" t="s">
        <v>871</v>
      </c>
      <c r="B432" s="36" t="s">
        <v>378</v>
      </c>
      <c r="C432" s="32"/>
      <c r="D432" s="28"/>
      <c r="E432" s="28"/>
      <c r="F432" s="28"/>
      <c r="G432" s="28"/>
      <c r="H432" s="28"/>
      <c r="I432" s="28"/>
      <c r="J432" s="28"/>
      <c r="K432" s="28"/>
      <c r="L432" s="28"/>
      <c r="M432" s="28"/>
    </row>
    <row r="433" spans="1:13" ht="12.75" customHeight="1" outlineLevel="4" x14ac:dyDescent="0.25">
      <c r="A433" s="27" t="s">
        <v>872</v>
      </c>
      <c r="B433" s="35" t="s">
        <v>332</v>
      </c>
      <c r="C433" s="32"/>
      <c r="D433" s="28"/>
      <c r="E433" s="28"/>
      <c r="F433" s="28"/>
      <c r="G433" s="28"/>
      <c r="H433" s="28"/>
      <c r="I433" s="28"/>
      <c r="J433" s="28"/>
      <c r="K433" s="28"/>
      <c r="L433" s="28"/>
      <c r="M433" s="28"/>
    </row>
    <row r="434" spans="1:13" ht="36.75" customHeight="1" outlineLevel="5" x14ac:dyDescent="0.25">
      <c r="A434" s="27" t="s">
        <v>873</v>
      </c>
      <c r="B434" s="36" t="s">
        <v>381</v>
      </c>
      <c r="C434" s="32"/>
      <c r="D434" s="28"/>
      <c r="E434" s="28"/>
      <c r="F434" s="28"/>
      <c r="G434" s="28"/>
      <c r="H434" s="28"/>
      <c r="I434" s="28"/>
      <c r="J434" s="28"/>
      <c r="K434" s="28"/>
      <c r="L434" s="28"/>
      <c r="M434" s="28"/>
    </row>
    <row r="435" spans="1:13" ht="24.75" customHeight="1" outlineLevel="5" collapsed="1" x14ac:dyDescent="0.25">
      <c r="A435" s="27" t="s">
        <v>874</v>
      </c>
      <c r="B435" s="36" t="s">
        <v>383</v>
      </c>
      <c r="C435" s="32"/>
      <c r="D435" s="28"/>
      <c r="E435" s="28"/>
      <c r="F435" s="28"/>
      <c r="G435" s="28"/>
      <c r="H435" s="28"/>
      <c r="I435" s="28"/>
      <c r="J435" s="28"/>
      <c r="K435" s="28"/>
      <c r="L435" s="28"/>
      <c r="M435" s="28"/>
    </row>
    <row r="436" spans="1:13" ht="12.75" customHeight="1" outlineLevel="2" x14ac:dyDescent="0.25">
      <c r="A436" s="27" t="s">
        <v>875</v>
      </c>
      <c r="B436" s="33" t="s">
        <v>385</v>
      </c>
      <c r="C436" s="32"/>
      <c r="D436" s="28"/>
      <c r="E436" s="28"/>
      <c r="F436" s="28"/>
      <c r="G436" s="28"/>
      <c r="H436" s="28"/>
      <c r="I436" s="28"/>
      <c r="J436" s="28"/>
      <c r="K436" s="28"/>
      <c r="L436" s="28"/>
      <c r="M436" s="28"/>
    </row>
    <row r="437" spans="1:13" ht="12.75" customHeight="1" outlineLevel="3" x14ac:dyDescent="0.25">
      <c r="A437" s="27" t="s">
        <v>876</v>
      </c>
      <c r="B437" s="34" t="s">
        <v>387</v>
      </c>
      <c r="C437" s="32"/>
      <c r="D437" s="28"/>
      <c r="E437" s="28"/>
      <c r="F437" s="28"/>
      <c r="G437" s="28"/>
      <c r="H437" s="28"/>
      <c r="I437" s="28"/>
      <c r="J437" s="28"/>
      <c r="K437" s="28"/>
      <c r="L437" s="28"/>
      <c r="M437" s="28"/>
    </row>
    <row r="438" spans="1:13" ht="12.75" customHeight="1" outlineLevel="3" x14ac:dyDescent="0.25">
      <c r="A438" s="27" t="s">
        <v>877</v>
      </c>
      <c r="B438" s="34" t="s">
        <v>389</v>
      </c>
      <c r="C438" s="32"/>
      <c r="D438" s="28"/>
      <c r="E438" s="28"/>
      <c r="F438" s="28"/>
      <c r="G438" s="28"/>
      <c r="H438" s="28"/>
      <c r="I438" s="28"/>
      <c r="J438" s="28"/>
      <c r="K438" s="28"/>
      <c r="L438" s="28"/>
      <c r="M438" s="28"/>
    </row>
    <row r="439" spans="1:13" ht="12.75" customHeight="1" outlineLevel="3" x14ac:dyDescent="0.25">
      <c r="A439" s="27" t="s">
        <v>878</v>
      </c>
      <c r="B439" s="34" t="s">
        <v>391</v>
      </c>
      <c r="C439" s="32"/>
      <c r="D439" s="28"/>
      <c r="E439" s="28"/>
      <c r="F439" s="28"/>
      <c r="G439" s="28"/>
      <c r="H439" s="28"/>
      <c r="I439" s="28"/>
      <c r="J439" s="28"/>
      <c r="K439" s="28"/>
      <c r="L439" s="28"/>
      <c r="M439" s="28"/>
    </row>
    <row r="440" spans="1:13" ht="12.75" customHeight="1" outlineLevel="3" x14ac:dyDescent="0.25">
      <c r="A440" s="27" t="s">
        <v>879</v>
      </c>
      <c r="B440" s="34" t="s">
        <v>393</v>
      </c>
      <c r="C440" s="32"/>
      <c r="D440" s="28"/>
      <c r="E440" s="28"/>
      <c r="F440" s="28"/>
      <c r="G440" s="28"/>
      <c r="H440" s="28"/>
      <c r="I440" s="28"/>
      <c r="J440" s="28"/>
      <c r="K440" s="28"/>
      <c r="L440" s="28"/>
      <c r="M440" s="28"/>
    </row>
    <row r="441" spans="1:13" ht="12.75" customHeight="1" outlineLevel="3" x14ac:dyDescent="0.25">
      <c r="A441" s="27" t="s">
        <v>880</v>
      </c>
      <c r="B441" s="34" t="s">
        <v>395</v>
      </c>
      <c r="C441" s="32"/>
      <c r="D441" s="28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1:13" ht="12.75" customHeight="1" outlineLevel="3" x14ac:dyDescent="0.25">
      <c r="A442" s="27" t="s">
        <v>881</v>
      </c>
      <c r="B442" s="34" t="s">
        <v>397</v>
      </c>
      <c r="C442" s="32"/>
      <c r="D442" s="28"/>
      <c r="E442" s="28"/>
      <c r="F442" s="28"/>
      <c r="G442" s="28"/>
      <c r="H442" s="28"/>
      <c r="I442" s="28"/>
      <c r="J442" s="28"/>
      <c r="K442" s="28"/>
      <c r="L442" s="28"/>
      <c r="M442" s="28"/>
    </row>
    <row r="443" spans="1:13" ht="12.75" customHeight="1" outlineLevel="3" x14ac:dyDescent="0.25">
      <c r="A443" s="27" t="s">
        <v>882</v>
      </c>
      <c r="B443" s="34" t="s">
        <v>399</v>
      </c>
      <c r="C443" s="32"/>
      <c r="D443" s="28"/>
      <c r="E443" s="28"/>
      <c r="F443" s="28"/>
      <c r="G443" s="28"/>
      <c r="H443" s="28"/>
      <c r="I443" s="28"/>
      <c r="J443" s="28"/>
      <c r="K443" s="28"/>
      <c r="L443" s="28"/>
      <c r="M443" s="28"/>
    </row>
    <row r="444" spans="1:13" ht="12.75" customHeight="1" outlineLevel="3" collapsed="1" x14ac:dyDescent="0.25">
      <c r="A444" s="27" t="s">
        <v>883</v>
      </c>
      <c r="B444" s="34" t="s">
        <v>401</v>
      </c>
      <c r="C444" s="32"/>
      <c r="D444" s="28"/>
      <c r="E444" s="28"/>
      <c r="F444" s="28"/>
      <c r="G444" s="28"/>
      <c r="H444" s="28"/>
      <c r="I444" s="28"/>
      <c r="J444" s="28"/>
      <c r="K444" s="28"/>
      <c r="L444" s="28"/>
      <c r="M444" s="28"/>
    </row>
    <row r="445" spans="1:13" ht="24.75" customHeight="1" outlineLevel="2" x14ac:dyDescent="0.25">
      <c r="A445" s="27" t="s">
        <v>884</v>
      </c>
      <c r="B445" s="33" t="s">
        <v>403</v>
      </c>
      <c r="C445" s="32"/>
      <c r="D445" s="28"/>
      <c r="E445" s="28"/>
      <c r="F445" s="28"/>
      <c r="G445" s="28"/>
      <c r="H445" s="28"/>
      <c r="I445" s="28"/>
      <c r="J445" s="28"/>
      <c r="K445" s="28"/>
      <c r="L445" s="28"/>
      <c r="M445" s="28"/>
    </row>
    <row r="446" spans="1:13" ht="12.75" customHeight="1" outlineLevel="3" x14ac:dyDescent="0.25">
      <c r="A446" s="27" t="s">
        <v>885</v>
      </c>
      <c r="B446" s="34" t="s">
        <v>405</v>
      </c>
      <c r="C446" s="32"/>
      <c r="D446" s="28"/>
      <c r="E446" s="28"/>
      <c r="F446" s="28"/>
      <c r="G446" s="28"/>
      <c r="H446" s="28"/>
      <c r="I446" s="28"/>
      <c r="J446" s="28"/>
      <c r="K446" s="28"/>
      <c r="L446" s="28"/>
      <c r="M446" s="28"/>
    </row>
    <row r="447" spans="1:13" ht="24.75" customHeight="1" outlineLevel="3" collapsed="1" x14ac:dyDescent="0.25">
      <c r="A447" s="27" t="s">
        <v>835</v>
      </c>
      <c r="B447" s="34" t="s">
        <v>407</v>
      </c>
      <c r="C447" s="32"/>
      <c r="D447" s="28"/>
      <c r="E447" s="28"/>
      <c r="F447" s="28"/>
      <c r="G447" s="28"/>
      <c r="H447" s="28"/>
      <c r="I447" s="28"/>
      <c r="J447" s="28"/>
      <c r="K447" s="28"/>
      <c r="L447" s="28"/>
      <c r="M447" s="28"/>
    </row>
    <row r="448" spans="1:13" ht="12.75" customHeight="1" outlineLevel="2" x14ac:dyDescent="0.25">
      <c r="A448" s="27" t="s">
        <v>886</v>
      </c>
      <c r="B448" s="33" t="s">
        <v>411</v>
      </c>
      <c r="C448" s="31">
        <v>291.43599999999998</v>
      </c>
      <c r="D448" s="28">
        <f t="shared" ref="D448" si="8">ROUND(C448*$D$264,2)</f>
        <v>184.77</v>
      </c>
      <c r="E448" s="28"/>
      <c r="F448" s="28"/>
      <c r="G448" s="28"/>
      <c r="H448" s="28"/>
      <c r="I448" s="28"/>
      <c r="J448" s="28"/>
      <c r="K448" s="28"/>
      <c r="L448" s="28"/>
      <c r="M448" s="28"/>
    </row>
    <row r="449" spans="1:13" ht="12.75" customHeight="1" outlineLevel="3" x14ac:dyDescent="0.25">
      <c r="A449" s="27" t="s">
        <v>887</v>
      </c>
      <c r="B449" s="34" t="s">
        <v>413</v>
      </c>
      <c r="C449" s="31">
        <v>43.756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</row>
    <row r="450" spans="1:13" ht="12.75" customHeight="1" outlineLevel="4" x14ac:dyDescent="0.25">
      <c r="A450" s="27" t="s">
        <v>888</v>
      </c>
      <c r="B450" s="35" t="s">
        <v>415</v>
      </c>
      <c r="C450" s="31">
        <v>43.756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</row>
    <row r="451" spans="1:13" ht="24.75" customHeight="1" outlineLevel="5" x14ac:dyDescent="0.25">
      <c r="A451" s="27" t="s">
        <v>889</v>
      </c>
      <c r="B451" s="36" t="s">
        <v>417</v>
      </c>
      <c r="C451" s="32"/>
      <c r="D451" s="28"/>
      <c r="E451" s="28"/>
      <c r="F451" s="28"/>
      <c r="G451" s="28"/>
      <c r="H451" s="28"/>
      <c r="I451" s="28"/>
      <c r="J451" s="28"/>
      <c r="K451" s="28"/>
      <c r="L451" s="28"/>
      <c r="M451" s="28"/>
    </row>
    <row r="452" spans="1:13" ht="12.75" customHeight="1" outlineLevel="5" x14ac:dyDescent="0.25">
      <c r="A452" s="27" t="s">
        <v>890</v>
      </c>
      <c r="B452" s="36" t="s">
        <v>419</v>
      </c>
      <c r="C452" s="32"/>
      <c r="D452" s="28"/>
      <c r="E452" s="28"/>
      <c r="F452" s="28"/>
      <c r="G452" s="28"/>
      <c r="H452" s="28"/>
      <c r="I452" s="28"/>
      <c r="J452" s="28"/>
      <c r="K452" s="28"/>
      <c r="L452" s="28"/>
      <c r="M452" s="28"/>
    </row>
    <row r="453" spans="1:13" ht="12.75" customHeight="1" outlineLevel="5" collapsed="1" x14ac:dyDescent="0.25">
      <c r="A453" s="27" t="s">
        <v>891</v>
      </c>
      <c r="B453" s="36" t="s">
        <v>421</v>
      </c>
      <c r="C453" s="31">
        <v>43.756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</row>
    <row r="454" spans="1:13" ht="12.75" customHeight="1" outlineLevel="4" x14ac:dyDescent="0.25">
      <c r="A454" s="27" t="s">
        <v>892</v>
      </c>
      <c r="B454" s="35" t="s">
        <v>423</v>
      </c>
      <c r="C454" s="32"/>
      <c r="D454" s="28"/>
      <c r="E454" s="28"/>
      <c r="F454" s="28"/>
      <c r="G454" s="28"/>
      <c r="H454" s="28"/>
      <c r="I454" s="28"/>
      <c r="J454" s="28"/>
      <c r="K454" s="28"/>
      <c r="L454" s="28"/>
      <c r="M454" s="28"/>
    </row>
    <row r="455" spans="1:13" ht="12.75" customHeight="1" outlineLevel="4" x14ac:dyDescent="0.25">
      <c r="A455" s="27" t="s">
        <v>893</v>
      </c>
      <c r="B455" s="35" t="s">
        <v>425</v>
      </c>
      <c r="C455" s="32"/>
      <c r="D455" s="28"/>
      <c r="E455" s="28"/>
      <c r="F455" s="28"/>
      <c r="G455" s="28"/>
      <c r="H455" s="28"/>
      <c r="I455" s="28"/>
      <c r="J455" s="28"/>
      <c r="K455" s="28"/>
      <c r="L455" s="28"/>
      <c r="M455" s="28"/>
    </row>
    <row r="456" spans="1:13" ht="12.75" customHeight="1" outlineLevel="4" collapsed="1" x14ac:dyDescent="0.25">
      <c r="A456" s="27" t="s">
        <v>894</v>
      </c>
      <c r="B456" s="35" t="s">
        <v>427</v>
      </c>
      <c r="C456" s="32"/>
      <c r="D456" s="28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1:13" ht="12.75" customHeight="1" outlineLevel="3" x14ac:dyDescent="0.25">
      <c r="A457" s="27" t="s">
        <v>895</v>
      </c>
      <c r="B457" s="34" t="s">
        <v>429</v>
      </c>
      <c r="C457" s="32"/>
      <c r="D457" s="28"/>
      <c r="E457" s="28"/>
      <c r="F457" s="28"/>
      <c r="G457" s="28"/>
      <c r="H457" s="28"/>
      <c r="I457" s="28"/>
      <c r="J457" s="28"/>
      <c r="K457" s="28"/>
      <c r="L457" s="28"/>
      <c r="M457" s="28"/>
    </row>
    <row r="458" spans="1:13" ht="12.75" customHeight="1" outlineLevel="4" x14ac:dyDescent="0.25">
      <c r="A458" s="27" t="s">
        <v>896</v>
      </c>
      <c r="B458" s="35" t="s">
        <v>431</v>
      </c>
      <c r="C458" s="32"/>
      <c r="D458" s="28"/>
      <c r="E458" s="28"/>
      <c r="F458" s="28"/>
      <c r="G458" s="28"/>
      <c r="H458" s="28"/>
      <c r="I458" s="28"/>
      <c r="J458" s="28"/>
      <c r="K458" s="28"/>
      <c r="L458" s="28"/>
      <c r="M458" s="28"/>
    </row>
    <row r="459" spans="1:13" ht="12.75" customHeight="1" outlineLevel="4" collapsed="1" x14ac:dyDescent="0.25">
      <c r="A459" s="27" t="s">
        <v>897</v>
      </c>
      <c r="B459" s="35" t="s">
        <v>433</v>
      </c>
      <c r="C459" s="32"/>
      <c r="D459" s="28"/>
      <c r="E459" s="28"/>
      <c r="F459" s="28"/>
      <c r="G459" s="28"/>
      <c r="H459" s="28"/>
      <c r="I459" s="28"/>
      <c r="J459" s="28"/>
      <c r="K459" s="28"/>
      <c r="L459" s="28"/>
      <c r="M459" s="28"/>
    </row>
    <row r="460" spans="1:13" ht="12.75" customHeight="1" outlineLevel="3" x14ac:dyDescent="0.25">
      <c r="A460" s="27" t="s">
        <v>898</v>
      </c>
      <c r="B460" s="34" t="s">
        <v>435</v>
      </c>
      <c r="C460" s="31">
        <v>247.68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</row>
    <row r="461" spans="1:13" ht="12.75" customHeight="1" outlineLevel="4" x14ac:dyDescent="0.25">
      <c r="A461" s="27" t="s">
        <v>899</v>
      </c>
      <c r="B461" s="35" t="s">
        <v>437</v>
      </c>
      <c r="C461" s="32"/>
      <c r="D461" s="28"/>
      <c r="E461" s="28"/>
      <c r="F461" s="28"/>
      <c r="G461" s="28"/>
      <c r="H461" s="28"/>
      <c r="I461" s="28"/>
      <c r="J461" s="28"/>
      <c r="K461" s="28"/>
      <c r="L461" s="28"/>
      <c r="M461" s="28"/>
    </row>
    <row r="462" spans="1:13" ht="24.75" customHeight="1" outlineLevel="4" x14ac:dyDescent="0.25">
      <c r="A462" s="27" t="s">
        <v>900</v>
      </c>
      <c r="B462" s="35" t="s">
        <v>439</v>
      </c>
      <c r="C462" s="32"/>
      <c r="D462" s="28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1:13" ht="12.75" customHeight="1" outlineLevel="4" x14ac:dyDescent="0.25">
      <c r="A463" s="27" t="s">
        <v>901</v>
      </c>
      <c r="B463" s="35" t="s">
        <v>441</v>
      </c>
      <c r="C463" s="31">
        <v>247.68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</row>
    <row r="464" spans="1:13" ht="12.75" customHeight="1" outlineLevel="4" collapsed="1" x14ac:dyDescent="0.25">
      <c r="A464" s="27" t="s">
        <v>902</v>
      </c>
      <c r="B464" s="35" t="s">
        <v>443</v>
      </c>
      <c r="C464" s="32"/>
      <c r="D464" s="28"/>
      <c r="E464" s="28"/>
      <c r="F464" s="28"/>
      <c r="G464" s="28"/>
      <c r="H464" s="28"/>
      <c r="I464" s="28"/>
      <c r="J464" s="28"/>
      <c r="K464" s="28"/>
      <c r="L464" s="28"/>
      <c r="M464" s="28"/>
    </row>
    <row r="465" spans="1:13" ht="12.75" customHeight="1" outlineLevel="2" x14ac:dyDescent="0.25">
      <c r="A465" s="27" t="s">
        <v>903</v>
      </c>
      <c r="B465" s="33" t="s">
        <v>445</v>
      </c>
      <c r="C465" s="32"/>
      <c r="D465" s="28"/>
      <c r="E465" s="28"/>
      <c r="F465" s="28"/>
      <c r="G465" s="28"/>
      <c r="H465" s="28"/>
      <c r="I465" s="28"/>
      <c r="J465" s="28"/>
      <c r="K465" s="28"/>
      <c r="L465" s="28"/>
      <c r="M465" s="28"/>
    </row>
    <row r="466" spans="1:13" ht="12.75" customHeight="1" outlineLevel="3" x14ac:dyDescent="0.25">
      <c r="A466" s="27" t="s">
        <v>904</v>
      </c>
      <c r="B466" s="34" t="s">
        <v>447</v>
      </c>
      <c r="C466" s="32"/>
      <c r="D466" s="28"/>
      <c r="E466" s="28"/>
      <c r="F466" s="28"/>
      <c r="G466" s="28"/>
      <c r="H466" s="28"/>
      <c r="I466" s="28"/>
      <c r="J466" s="28"/>
      <c r="K466" s="28"/>
      <c r="L466" s="28"/>
      <c r="M466" s="28"/>
    </row>
    <row r="467" spans="1:13" ht="12.75" customHeight="1" outlineLevel="4" x14ac:dyDescent="0.25">
      <c r="A467" s="27" t="s">
        <v>905</v>
      </c>
      <c r="B467" s="35" t="s">
        <v>449</v>
      </c>
      <c r="C467" s="32"/>
      <c r="D467" s="28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1:13" ht="12.75" customHeight="1" outlineLevel="5" x14ac:dyDescent="0.25">
      <c r="A468" s="27" t="s">
        <v>906</v>
      </c>
      <c r="B468" s="36" t="s">
        <v>451</v>
      </c>
      <c r="C468" s="32"/>
      <c r="D468" s="28"/>
      <c r="E468" s="28"/>
      <c r="F468" s="28"/>
      <c r="G468" s="28"/>
      <c r="H468" s="28"/>
      <c r="I468" s="28"/>
      <c r="J468" s="28"/>
      <c r="K468" s="28"/>
      <c r="L468" s="28"/>
      <c r="M468" s="28"/>
    </row>
    <row r="469" spans="1:13" ht="12.75" customHeight="1" outlineLevel="5" x14ac:dyDescent="0.25">
      <c r="A469" s="27" t="s">
        <v>907</v>
      </c>
      <c r="B469" s="36" t="s">
        <v>453</v>
      </c>
      <c r="C469" s="32"/>
      <c r="D469" s="28"/>
      <c r="E469" s="28"/>
      <c r="F469" s="28"/>
      <c r="G469" s="28"/>
      <c r="H469" s="28"/>
      <c r="I469" s="28"/>
      <c r="J469" s="28"/>
      <c r="K469" s="28"/>
      <c r="L469" s="28"/>
      <c r="M469" s="28"/>
    </row>
    <row r="470" spans="1:13" ht="12.75" customHeight="1" outlineLevel="5" x14ac:dyDescent="0.25">
      <c r="A470" s="27" t="s">
        <v>908</v>
      </c>
      <c r="B470" s="36" t="s">
        <v>455</v>
      </c>
      <c r="C470" s="32"/>
      <c r="D470" s="28"/>
      <c r="E470" s="28"/>
      <c r="F470" s="28"/>
      <c r="G470" s="28"/>
      <c r="H470" s="28"/>
      <c r="I470" s="28"/>
      <c r="J470" s="28"/>
      <c r="K470" s="28"/>
      <c r="L470" s="28"/>
      <c r="M470" s="28"/>
    </row>
    <row r="471" spans="1:13" ht="12.75" customHeight="1" outlineLevel="5" x14ac:dyDescent="0.25">
      <c r="A471" s="27" t="s">
        <v>909</v>
      </c>
      <c r="B471" s="36" t="s">
        <v>457</v>
      </c>
      <c r="C471" s="32"/>
      <c r="D471" s="28"/>
      <c r="E471" s="28"/>
      <c r="F471" s="28"/>
      <c r="G471" s="28"/>
      <c r="H471" s="28"/>
      <c r="I471" s="28"/>
      <c r="J471" s="28"/>
      <c r="K471" s="28"/>
      <c r="L471" s="28"/>
      <c r="M471" s="28"/>
    </row>
    <row r="472" spans="1:13" ht="12.75" customHeight="1" outlineLevel="5" x14ac:dyDescent="0.25">
      <c r="A472" s="27" t="s">
        <v>910</v>
      </c>
      <c r="B472" s="36" t="s">
        <v>459</v>
      </c>
      <c r="C472" s="32"/>
      <c r="D472" s="28"/>
      <c r="E472" s="28"/>
      <c r="F472" s="28"/>
      <c r="G472" s="28"/>
      <c r="H472" s="28"/>
      <c r="I472" s="28"/>
      <c r="J472" s="28"/>
      <c r="K472" s="28"/>
      <c r="L472" s="28"/>
      <c r="M472" s="28"/>
    </row>
    <row r="473" spans="1:13" ht="12.75" customHeight="1" outlineLevel="5" x14ac:dyDescent="0.25">
      <c r="A473" s="27" t="s">
        <v>911</v>
      </c>
      <c r="B473" s="36" t="s">
        <v>461</v>
      </c>
      <c r="C473" s="32"/>
      <c r="D473" s="28"/>
      <c r="E473" s="28"/>
      <c r="F473" s="28"/>
      <c r="G473" s="28"/>
      <c r="H473" s="28"/>
      <c r="I473" s="28"/>
      <c r="J473" s="28"/>
      <c r="K473" s="28"/>
      <c r="L473" s="28"/>
      <c r="M473" s="28"/>
    </row>
    <row r="474" spans="1:13" ht="12.75" customHeight="1" outlineLevel="5" collapsed="1" x14ac:dyDescent="0.25">
      <c r="A474" s="27" t="s">
        <v>912</v>
      </c>
      <c r="B474" s="36" t="s">
        <v>463</v>
      </c>
      <c r="C474" s="32"/>
      <c r="D474" s="28"/>
      <c r="E474" s="28"/>
      <c r="F474" s="28"/>
      <c r="G474" s="28"/>
      <c r="H474" s="28"/>
      <c r="I474" s="28"/>
      <c r="J474" s="28"/>
      <c r="K474" s="28"/>
      <c r="L474" s="28"/>
      <c r="M474" s="28"/>
    </row>
    <row r="475" spans="1:13" ht="12.75" customHeight="1" outlineLevel="4" collapsed="1" x14ac:dyDescent="0.25">
      <c r="A475" s="27" t="s">
        <v>913</v>
      </c>
      <c r="B475" s="35" t="s">
        <v>465</v>
      </c>
      <c r="C475" s="32"/>
      <c r="D475" s="28"/>
      <c r="E475" s="28"/>
      <c r="F475" s="28"/>
      <c r="G475" s="28"/>
      <c r="H475" s="28"/>
      <c r="I475" s="28"/>
      <c r="J475" s="28"/>
      <c r="K475" s="28"/>
      <c r="L475" s="28"/>
      <c r="M475" s="28"/>
    </row>
    <row r="476" spans="1:13" ht="12.75" customHeight="1" outlineLevel="3" x14ac:dyDescent="0.25">
      <c r="A476" s="27" t="s">
        <v>914</v>
      </c>
      <c r="B476" s="34" t="s">
        <v>77</v>
      </c>
      <c r="C476" s="32"/>
      <c r="D476" s="28"/>
      <c r="E476" s="28"/>
      <c r="F476" s="28"/>
      <c r="G476" s="28"/>
      <c r="H476" s="28"/>
      <c r="I476" s="28"/>
      <c r="J476" s="28"/>
      <c r="K476" s="28"/>
      <c r="L476" s="28"/>
      <c r="M476" s="28"/>
    </row>
    <row r="477" spans="1:13" ht="12.75" customHeight="1" outlineLevel="4" x14ac:dyDescent="0.25">
      <c r="A477" s="27" t="s">
        <v>915</v>
      </c>
      <c r="B477" s="35" t="s">
        <v>468</v>
      </c>
      <c r="C477" s="32"/>
      <c r="D477" s="28"/>
      <c r="E477" s="28"/>
      <c r="F477" s="28"/>
      <c r="G477" s="28"/>
      <c r="H477" s="28"/>
      <c r="I477" s="28"/>
      <c r="J477" s="28"/>
      <c r="K477" s="28"/>
      <c r="L477" s="28"/>
      <c r="M477" s="28"/>
    </row>
    <row r="478" spans="1:13" ht="12.75" customHeight="1" outlineLevel="5" x14ac:dyDescent="0.25">
      <c r="A478" s="27" t="s">
        <v>916</v>
      </c>
      <c r="B478" s="36" t="s">
        <v>470</v>
      </c>
      <c r="C478" s="32"/>
      <c r="D478" s="28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1:13" ht="12.75" customHeight="1" outlineLevel="5" x14ac:dyDescent="0.25">
      <c r="A479" s="27" t="s">
        <v>917</v>
      </c>
      <c r="B479" s="36" t="s">
        <v>472</v>
      </c>
      <c r="C479" s="32"/>
      <c r="D479" s="28"/>
      <c r="E479" s="28"/>
      <c r="F479" s="28"/>
      <c r="G479" s="28"/>
      <c r="H479" s="28"/>
      <c r="I479" s="28"/>
      <c r="J479" s="28"/>
      <c r="K479" s="28"/>
      <c r="L479" s="28"/>
      <c r="M479" s="28"/>
    </row>
    <row r="480" spans="1:13" ht="24.75" customHeight="1" outlineLevel="5" x14ac:dyDescent="0.25">
      <c r="A480" s="27" t="s">
        <v>918</v>
      </c>
      <c r="B480" s="36" t="s">
        <v>474</v>
      </c>
      <c r="C480" s="32"/>
      <c r="D480" s="28"/>
      <c r="E480" s="28"/>
      <c r="F480" s="28"/>
      <c r="G480" s="28"/>
      <c r="H480" s="28"/>
      <c r="I480" s="28"/>
      <c r="J480" s="28"/>
      <c r="K480" s="28"/>
      <c r="L480" s="28"/>
      <c r="M480" s="28"/>
    </row>
    <row r="481" spans="1:13" ht="12.75" customHeight="1" outlineLevel="5" x14ac:dyDescent="0.25">
      <c r="A481" s="27" t="s">
        <v>919</v>
      </c>
      <c r="B481" s="36" t="s">
        <v>476</v>
      </c>
      <c r="C481" s="32"/>
      <c r="D481" s="28"/>
      <c r="E481" s="28"/>
      <c r="F481" s="28"/>
      <c r="G481" s="28"/>
      <c r="H481" s="28"/>
      <c r="I481" s="28"/>
      <c r="J481" s="28"/>
      <c r="K481" s="28"/>
      <c r="L481" s="28"/>
      <c r="M481" s="28"/>
    </row>
    <row r="482" spans="1:13" ht="24.75" customHeight="1" outlineLevel="5" x14ac:dyDescent="0.25">
      <c r="A482" s="27" t="s">
        <v>920</v>
      </c>
      <c r="B482" s="36" t="s">
        <v>478</v>
      </c>
      <c r="C482" s="32"/>
      <c r="D482" s="28"/>
      <c r="E482" s="28"/>
      <c r="F482" s="28"/>
      <c r="G482" s="28"/>
      <c r="H482" s="28"/>
      <c r="I482" s="28"/>
      <c r="J482" s="28"/>
      <c r="K482" s="28"/>
      <c r="L482" s="28"/>
      <c r="M482" s="28"/>
    </row>
    <row r="483" spans="1:13" ht="12.75" customHeight="1" outlineLevel="5" x14ac:dyDescent="0.25">
      <c r="A483" s="27" t="s">
        <v>921</v>
      </c>
      <c r="B483" s="36" t="s">
        <v>480</v>
      </c>
      <c r="C483" s="32"/>
      <c r="D483" s="28"/>
      <c r="E483" s="28"/>
      <c r="F483" s="28"/>
      <c r="G483" s="28"/>
      <c r="H483" s="28"/>
      <c r="I483" s="28"/>
      <c r="J483" s="28"/>
      <c r="K483" s="28"/>
      <c r="L483" s="28"/>
      <c r="M483" s="28"/>
    </row>
    <row r="484" spans="1:13" ht="12.75" customHeight="1" outlineLevel="5" collapsed="1" x14ac:dyDescent="0.25">
      <c r="A484" s="27" t="s">
        <v>922</v>
      </c>
      <c r="B484" s="36" t="s">
        <v>482</v>
      </c>
      <c r="C484" s="32"/>
      <c r="D484" s="28"/>
      <c r="E484" s="28"/>
      <c r="F484" s="28"/>
      <c r="G484" s="28"/>
      <c r="H484" s="28"/>
      <c r="I484" s="28"/>
      <c r="J484" s="28"/>
      <c r="K484" s="28"/>
      <c r="L484" s="28"/>
      <c r="M484" s="28"/>
    </row>
    <row r="485" spans="1:13" ht="12.75" customHeight="1" outlineLevel="4" collapsed="1" x14ac:dyDescent="0.25">
      <c r="A485" s="27" t="s">
        <v>923</v>
      </c>
      <c r="B485" s="35" t="s">
        <v>484</v>
      </c>
      <c r="C485" s="32"/>
      <c r="D485" s="28"/>
      <c r="E485" s="28"/>
      <c r="F485" s="28"/>
      <c r="G485" s="28"/>
      <c r="H485" s="28"/>
      <c r="I485" s="28"/>
      <c r="J485" s="28"/>
      <c r="K485" s="28"/>
      <c r="L485" s="28"/>
      <c r="M485" s="28"/>
    </row>
    <row r="486" spans="1:13" ht="12.75" customHeight="1" outlineLevel="2" x14ac:dyDescent="0.25">
      <c r="A486" s="27" t="s">
        <v>924</v>
      </c>
      <c r="B486" s="33" t="s">
        <v>486</v>
      </c>
      <c r="C486" s="32"/>
      <c r="D486" s="28"/>
      <c r="E486" s="28"/>
      <c r="F486" s="28"/>
      <c r="G486" s="28"/>
      <c r="H486" s="28"/>
      <c r="I486" s="28"/>
      <c r="J486" s="28"/>
      <c r="K486" s="28"/>
      <c r="L486" s="28"/>
      <c r="M486" s="28"/>
    </row>
    <row r="487" spans="1:13" ht="12.75" customHeight="1" outlineLevel="2" x14ac:dyDescent="0.25">
      <c r="A487" s="27" t="s">
        <v>925</v>
      </c>
      <c r="B487" s="33" t="s">
        <v>488</v>
      </c>
      <c r="C487" s="32"/>
      <c r="D487" s="28"/>
      <c r="E487" s="28"/>
      <c r="F487" s="28"/>
      <c r="G487" s="28"/>
      <c r="H487" s="28"/>
      <c r="I487" s="28"/>
      <c r="J487" s="28"/>
      <c r="K487" s="28"/>
      <c r="L487" s="28"/>
      <c r="M487" s="28"/>
    </row>
    <row r="488" spans="1:13" ht="12.75" customHeight="1" outlineLevel="2" x14ac:dyDescent="0.25">
      <c r="A488" s="27" t="s">
        <v>926</v>
      </c>
      <c r="B488" s="33" t="s">
        <v>490</v>
      </c>
      <c r="C488" s="32"/>
      <c r="D488" s="28"/>
      <c r="E488" s="28"/>
      <c r="F488" s="28"/>
      <c r="G488" s="28"/>
      <c r="H488" s="28"/>
      <c r="I488" s="28"/>
      <c r="J488" s="28"/>
      <c r="K488" s="28"/>
      <c r="L488" s="28"/>
      <c r="M488" s="28"/>
    </row>
    <row r="489" spans="1:13" ht="12.75" customHeight="1" outlineLevel="2" x14ac:dyDescent="0.25">
      <c r="A489" s="27" t="s">
        <v>927</v>
      </c>
      <c r="B489" s="33" t="s">
        <v>492</v>
      </c>
      <c r="C489" s="32"/>
      <c r="D489" s="28"/>
      <c r="E489" s="28"/>
      <c r="F489" s="28"/>
      <c r="G489" s="28"/>
      <c r="H489" s="28"/>
      <c r="I489" s="28"/>
      <c r="J489" s="28"/>
      <c r="K489" s="28"/>
      <c r="L489" s="28"/>
      <c r="M489" s="28"/>
    </row>
    <row r="490" spans="1:13" ht="12.75" customHeight="1" outlineLevel="3" x14ac:dyDescent="0.25">
      <c r="A490" s="27" t="s">
        <v>928</v>
      </c>
      <c r="B490" s="34" t="s">
        <v>494</v>
      </c>
      <c r="C490" s="32"/>
      <c r="D490" s="28"/>
      <c r="E490" s="28"/>
      <c r="F490" s="28"/>
      <c r="G490" s="28"/>
      <c r="H490" s="28"/>
      <c r="I490" s="28"/>
      <c r="J490" s="28"/>
      <c r="K490" s="28"/>
      <c r="L490" s="28"/>
      <c r="M490" s="28"/>
    </row>
    <row r="491" spans="1:13" ht="12.75" customHeight="1" outlineLevel="3" collapsed="1" x14ac:dyDescent="0.25">
      <c r="A491" s="27" t="s">
        <v>929</v>
      </c>
      <c r="B491" s="34" t="s">
        <v>496</v>
      </c>
      <c r="C491" s="32"/>
      <c r="D491" s="28"/>
      <c r="E491" s="28"/>
      <c r="F491" s="28"/>
      <c r="G491" s="28"/>
      <c r="H491" s="28"/>
      <c r="I491" s="28"/>
      <c r="J491" s="28"/>
      <c r="K491" s="28"/>
      <c r="L491" s="28"/>
      <c r="M491" s="28"/>
    </row>
    <row r="492" spans="1:13" ht="12.75" customHeight="1" outlineLevel="2" x14ac:dyDescent="0.25">
      <c r="A492" s="27" t="s">
        <v>930</v>
      </c>
      <c r="B492" s="33" t="s">
        <v>498</v>
      </c>
      <c r="C492" s="32"/>
      <c r="D492" s="28"/>
      <c r="E492" s="28"/>
      <c r="F492" s="28"/>
      <c r="G492" s="28"/>
      <c r="H492" s="28"/>
      <c r="I492" s="28"/>
      <c r="J492" s="28"/>
      <c r="K492" s="28"/>
      <c r="L492" s="28"/>
      <c r="M492" s="28"/>
    </row>
    <row r="493" spans="1:13" ht="12.75" customHeight="1" outlineLevel="2" x14ac:dyDescent="0.25">
      <c r="A493" s="27" t="s">
        <v>931</v>
      </c>
      <c r="B493" s="33" t="s">
        <v>500</v>
      </c>
      <c r="C493" s="32"/>
      <c r="D493" s="28"/>
      <c r="E493" s="28"/>
      <c r="F493" s="28"/>
      <c r="G493" s="28"/>
      <c r="H493" s="28"/>
      <c r="I493" s="28"/>
      <c r="J493" s="28"/>
      <c r="K493" s="28"/>
      <c r="L493" s="28"/>
      <c r="M493" s="28"/>
    </row>
    <row r="494" spans="1:13" ht="12.75" customHeight="1" outlineLevel="2" x14ac:dyDescent="0.25">
      <c r="A494" s="27" t="s">
        <v>932</v>
      </c>
      <c r="B494" s="33" t="s">
        <v>502</v>
      </c>
      <c r="C494" s="32"/>
      <c r="D494" s="28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1:13" ht="12.75" customHeight="1" outlineLevel="2" x14ac:dyDescent="0.25">
      <c r="A495" s="27" t="s">
        <v>933</v>
      </c>
      <c r="B495" s="33" t="s">
        <v>504</v>
      </c>
      <c r="C495" s="32"/>
      <c r="D495" s="28"/>
      <c r="E495" s="28"/>
      <c r="F495" s="28"/>
      <c r="G495" s="28"/>
      <c r="H495" s="28"/>
      <c r="I495" s="28"/>
      <c r="J495" s="28"/>
      <c r="K495" s="28"/>
      <c r="L495" s="28"/>
      <c r="M495" s="28"/>
    </row>
    <row r="496" spans="1:13" ht="12.75" customHeight="1" outlineLevel="2" x14ac:dyDescent="0.25">
      <c r="A496" s="27" t="s">
        <v>934</v>
      </c>
      <c r="B496" s="33" t="s">
        <v>506</v>
      </c>
      <c r="C496" s="30">
        <v>6731.4610000000002</v>
      </c>
      <c r="D496" s="28">
        <f>D504+D524+D544+D546+D558+D566</f>
        <v>3391.28</v>
      </c>
      <c r="E496" s="28"/>
      <c r="F496" s="28"/>
      <c r="G496" s="28"/>
      <c r="H496" s="28"/>
      <c r="I496" s="28"/>
      <c r="J496" s="28"/>
      <c r="K496" s="28"/>
      <c r="L496" s="28"/>
      <c r="M496" s="28"/>
    </row>
    <row r="497" spans="1:13" ht="12.75" customHeight="1" outlineLevel="3" x14ac:dyDescent="0.25">
      <c r="A497" s="27" t="s">
        <v>935</v>
      </c>
      <c r="B497" s="34" t="s">
        <v>508</v>
      </c>
      <c r="C497" s="32"/>
      <c r="D497" s="28"/>
      <c r="E497" s="28"/>
      <c r="F497" s="28"/>
      <c r="G497" s="28"/>
      <c r="H497" s="28"/>
      <c r="I497" s="28"/>
      <c r="J497" s="28"/>
      <c r="K497" s="28"/>
      <c r="L497" s="28"/>
      <c r="M497" s="28"/>
    </row>
    <row r="498" spans="1:13" ht="36.75" customHeight="1" outlineLevel="3" x14ac:dyDescent="0.25">
      <c r="A498" s="27" t="s">
        <v>936</v>
      </c>
      <c r="B498" s="34" t="s">
        <v>510</v>
      </c>
      <c r="C498" s="32"/>
      <c r="D498" s="28"/>
      <c r="E498" s="28"/>
      <c r="F498" s="28"/>
      <c r="G498" s="28"/>
      <c r="H498" s="28"/>
      <c r="I498" s="28"/>
      <c r="J498" s="28"/>
      <c r="K498" s="28"/>
      <c r="L498" s="28"/>
      <c r="M498" s="28"/>
    </row>
    <row r="499" spans="1:13" ht="12.75" customHeight="1" outlineLevel="3" x14ac:dyDescent="0.25">
      <c r="A499" s="27" t="s">
        <v>937</v>
      </c>
      <c r="B499" s="34" t="s">
        <v>512</v>
      </c>
      <c r="C499" s="32"/>
      <c r="D499" s="28"/>
      <c r="E499" s="28"/>
      <c r="F499" s="28"/>
      <c r="G499" s="28"/>
      <c r="H499" s="28"/>
      <c r="I499" s="28"/>
      <c r="J499" s="28"/>
      <c r="K499" s="28"/>
      <c r="L499" s="28"/>
      <c r="M499" s="28"/>
    </row>
    <row r="500" spans="1:13" ht="12.75" customHeight="1" outlineLevel="3" x14ac:dyDescent="0.25">
      <c r="A500" s="27" t="s">
        <v>938</v>
      </c>
      <c r="B500" s="34" t="s">
        <v>514</v>
      </c>
      <c r="C500" s="32"/>
      <c r="D500" s="28"/>
      <c r="E500" s="28"/>
      <c r="F500" s="28"/>
      <c r="G500" s="28"/>
      <c r="H500" s="28"/>
      <c r="I500" s="28"/>
      <c r="J500" s="28"/>
      <c r="K500" s="28"/>
      <c r="L500" s="28"/>
      <c r="M500" s="28"/>
    </row>
    <row r="501" spans="1:13" ht="24.75" customHeight="1" outlineLevel="3" x14ac:dyDescent="0.25">
      <c r="A501" s="27" t="s">
        <v>939</v>
      </c>
      <c r="B501" s="34" t="s">
        <v>516</v>
      </c>
      <c r="C501" s="32"/>
      <c r="D501" s="28"/>
      <c r="E501" s="28"/>
      <c r="F501" s="28"/>
      <c r="G501" s="28"/>
      <c r="H501" s="28"/>
      <c r="I501" s="28"/>
      <c r="J501" s="28"/>
      <c r="K501" s="28"/>
      <c r="L501" s="28"/>
      <c r="M501" s="28"/>
    </row>
    <row r="502" spans="1:13" ht="36.75" customHeight="1" outlineLevel="3" x14ac:dyDescent="0.25">
      <c r="A502" s="27" t="s">
        <v>940</v>
      </c>
      <c r="B502" s="34" t="s">
        <v>518</v>
      </c>
      <c r="C502" s="32"/>
      <c r="D502" s="28"/>
      <c r="E502" s="28"/>
      <c r="F502" s="28"/>
      <c r="G502" s="28"/>
      <c r="H502" s="28"/>
      <c r="I502" s="28"/>
      <c r="J502" s="28"/>
      <c r="K502" s="28"/>
      <c r="L502" s="28"/>
      <c r="M502" s="28"/>
    </row>
    <row r="503" spans="1:13" ht="12.75" customHeight="1" outlineLevel="3" x14ac:dyDescent="0.25">
      <c r="A503" s="27" t="s">
        <v>941</v>
      </c>
      <c r="B503" s="34" t="s">
        <v>520</v>
      </c>
      <c r="C503" s="32"/>
      <c r="D503" s="28"/>
      <c r="E503" s="28"/>
      <c r="F503" s="28"/>
      <c r="G503" s="28"/>
      <c r="H503" s="28"/>
      <c r="I503" s="28"/>
      <c r="J503" s="28"/>
      <c r="K503" s="28"/>
      <c r="L503" s="28"/>
      <c r="M503" s="28"/>
    </row>
    <row r="504" spans="1:13" ht="12.75" customHeight="1" outlineLevel="3" x14ac:dyDescent="0.25">
      <c r="A504" s="27" t="s">
        <v>942</v>
      </c>
      <c r="B504" s="34" t="s">
        <v>522</v>
      </c>
      <c r="C504" s="30">
        <v>2969.203</v>
      </c>
      <c r="D504" s="28">
        <f>ROUND(C504*$D$264,2)</f>
        <v>1882.5</v>
      </c>
      <c r="E504" s="28"/>
      <c r="F504" s="28"/>
      <c r="G504" s="28"/>
      <c r="H504" s="28"/>
      <c r="I504" s="28"/>
      <c r="J504" s="28"/>
      <c r="K504" s="28"/>
      <c r="L504" s="28"/>
      <c r="M504" s="28"/>
    </row>
    <row r="505" spans="1:13" ht="12.75" customHeight="1" outlineLevel="4" x14ac:dyDescent="0.25">
      <c r="A505" s="27" t="s">
        <v>943</v>
      </c>
      <c r="B505" s="35" t="s">
        <v>524</v>
      </c>
      <c r="C505" s="32"/>
      <c r="D505" s="28"/>
      <c r="E505" s="28"/>
      <c r="F505" s="28"/>
      <c r="G505" s="28"/>
      <c r="H505" s="28"/>
      <c r="I505" s="28"/>
      <c r="J505" s="28"/>
      <c r="K505" s="28"/>
      <c r="L505" s="28"/>
      <c r="M505" s="28"/>
    </row>
    <row r="506" spans="1:13" ht="12.75" customHeight="1" outlineLevel="4" x14ac:dyDescent="0.25">
      <c r="A506" s="27" t="s">
        <v>944</v>
      </c>
      <c r="B506" s="35" t="s">
        <v>526</v>
      </c>
      <c r="C506" s="32"/>
      <c r="D506" s="28"/>
      <c r="E506" s="28"/>
      <c r="F506" s="28"/>
      <c r="G506" s="28"/>
      <c r="H506" s="28"/>
      <c r="I506" s="28"/>
      <c r="J506" s="28"/>
      <c r="K506" s="28"/>
      <c r="L506" s="28"/>
      <c r="M506" s="28"/>
    </row>
    <row r="507" spans="1:13" ht="12.75" customHeight="1" outlineLevel="4" x14ac:dyDescent="0.25">
      <c r="A507" s="27" t="s">
        <v>945</v>
      </c>
      <c r="B507" s="35" t="s">
        <v>528</v>
      </c>
      <c r="C507" s="32"/>
      <c r="D507" s="28"/>
      <c r="E507" s="28"/>
      <c r="F507" s="28"/>
      <c r="G507" s="28"/>
      <c r="H507" s="28"/>
      <c r="I507" s="28"/>
      <c r="J507" s="28"/>
      <c r="K507" s="28"/>
      <c r="L507" s="28"/>
      <c r="M507" s="28"/>
    </row>
    <row r="508" spans="1:13" ht="12.75" customHeight="1" outlineLevel="4" collapsed="1" x14ac:dyDescent="0.25">
      <c r="A508" s="27" t="s">
        <v>946</v>
      </c>
      <c r="B508" s="35" t="s">
        <v>530</v>
      </c>
      <c r="C508" s="30">
        <v>2969.203</v>
      </c>
      <c r="D508" s="28">
        <f>ROUND(C508*$D$264,2)</f>
        <v>1882.5</v>
      </c>
      <c r="E508" s="28"/>
      <c r="F508" s="28"/>
      <c r="G508" s="28"/>
      <c r="H508" s="28"/>
      <c r="I508" s="28"/>
      <c r="J508" s="28"/>
      <c r="K508" s="28"/>
      <c r="L508" s="28"/>
      <c r="M508" s="28"/>
    </row>
    <row r="509" spans="1:13" ht="36.75" customHeight="1" outlineLevel="3" x14ac:dyDescent="0.25">
      <c r="A509" s="27" t="s">
        <v>947</v>
      </c>
      <c r="B509" s="34" t="s">
        <v>532</v>
      </c>
      <c r="C509" s="32"/>
      <c r="D509" s="28"/>
      <c r="E509" s="28"/>
      <c r="F509" s="28"/>
      <c r="G509" s="28"/>
      <c r="H509" s="28"/>
      <c r="I509" s="28"/>
      <c r="J509" s="28"/>
      <c r="K509" s="28"/>
      <c r="L509" s="28"/>
      <c r="M509" s="28"/>
    </row>
    <row r="510" spans="1:13" ht="12.75" customHeight="1" outlineLevel="3" x14ac:dyDescent="0.25">
      <c r="A510" s="27" t="s">
        <v>948</v>
      </c>
      <c r="B510" s="34" t="s">
        <v>534</v>
      </c>
      <c r="C510" s="32"/>
      <c r="D510" s="28"/>
      <c r="E510" s="28"/>
      <c r="F510" s="28"/>
      <c r="G510" s="28"/>
      <c r="H510" s="28"/>
      <c r="I510" s="28"/>
      <c r="J510" s="28"/>
      <c r="K510" s="28"/>
      <c r="L510" s="28"/>
      <c r="M510" s="28"/>
    </row>
    <row r="511" spans="1:13" ht="12.75" customHeight="1" outlineLevel="3" x14ac:dyDescent="0.25">
      <c r="A511" s="27" t="s">
        <v>949</v>
      </c>
      <c r="B511" s="34" t="s">
        <v>536</v>
      </c>
      <c r="C511" s="32"/>
      <c r="D511" s="28"/>
      <c r="E511" s="28"/>
      <c r="F511" s="28"/>
      <c r="G511" s="28"/>
      <c r="H511" s="28"/>
      <c r="I511" s="28"/>
      <c r="J511" s="28"/>
      <c r="K511" s="28"/>
      <c r="L511" s="28"/>
      <c r="M511" s="28"/>
    </row>
    <row r="512" spans="1:13" ht="24.75" customHeight="1" outlineLevel="3" x14ac:dyDescent="0.25">
      <c r="A512" s="27" t="s">
        <v>950</v>
      </c>
      <c r="B512" s="34" t="s">
        <v>538</v>
      </c>
      <c r="C512" s="32"/>
      <c r="D512" s="28"/>
      <c r="E512" s="28"/>
      <c r="F512" s="28"/>
      <c r="G512" s="28"/>
      <c r="H512" s="28"/>
      <c r="I512" s="28"/>
      <c r="J512" s="28"/>
      <c r="K512" s="28"/>
      <c r="L512" s="28"/>
      <c r="M512" s="28"/>
    </row>
    <row r="513" spans="1:13" ht="24.75" customHeight="1" outlineLevel="3" x14ac:dyDescent="0.25">
      <c r="A513" s="27" t="s">
        <v>951</v>
      </c>
      <c r="B513" s="34" t="s">
        <v>540</v>
      </c>
      <c r="C513" s="32"/>
      <c r="D513" s="28"/>
      <c r="E513" s="28"/>
      <c r="F513" s="28"/>
      <c r="G513" s="28"/>
      <c r="H513" s="28"/>
      <c r="I513" s="28"/>
      <c r="J513" s="28"/>
      <c r="K513" s="28"/>
      <c r="L513" s="28"/>
      <c r="M513" s="28"/>
    </row>
    <row r="514" spans="1:13" ht="12.75" customHeight="1" outlineLevel="3" x14ac:dyDescent="0.25">
      <c r="A514" s="27" t="s">
        <v>952</v>
      </c>
      <c r="B514" s="34" t="s">
        <v>542</v>
      </c>
      <c r="C514" s="32"/>
      <c r="D514" s="28"/>
      <c r="E514" s="28"/>
      <c r="F514" s="28"/>
      <c r="G514" s="28"/>
      <c r="H514" s="28"/>
      <c r="I514" s="28"/>
      <c r="J514" s="28"/>
      <c r="K514" s="28"/>
      <c r="L514" s="28"/>
      <c r="M514" s="28"/>
    </row>
    <row r="515" spans="1:13" ht="12.75" customHeight="1" outlineLevel="3" x14ac:dyDescent="0.25">
      <c r="A515" s="27" t="s">
        <v>953</v>
      </c>
      <c r="B515" s="34" t="s">
        <v>544</v>
      </c>
      <c r="C515" s="32"/>
      <c r="D515" s="28"/>
      <c r="E515" s="28"/>
      <c r="F515" s="28"/>
      <c r="G515" s="28"/>
      <c r="H515" s="28"/>
      <c r="I515" s="28"/>
      <c r="J515" s="28"/>
      <c r="K515" s="28"/>
      <c r="L515" s="28"/>
      <c r="M515" s="28"/>
    </row>
    <row r="516" spans="1:13" ht="12.75" customHeight="1" outlineLevel="3" x14ac:dyDescent="0.25">
      <c r="A516" s="27" t="s">
        <v>954</v>
      </c>
      <c r="B516" s="34" t="s">
        <v>546</v>
      </c>
      <c r="C516" s="32"/>
      <c r="D516" s="28"/>
      <c r="E516" s="28"/>
      <c r="F516" s="28"/>
      <c r="G516" s="28"/>
      <c r="H516" s="28"/>
      <c r="I516" s="28"/>
      <c r="J516" s="28"/>
      <c r="K516" s="28"/>
      <c r="L516" s="28"/>
      <c r="M516" s="28"/>
    </row>
    <row r="517" spans="1:13" ht="36.75" customHeight="1" outlineLevel="3" x14ac:dyDescent="0.25">
      <c r="A517" s="27" t="s">
        <v>955</v>
      </c>
      <c r="B517" s="34" t="s">
        <v>548</v>
      </c>
      <c r="C517" s="32"/>
      <c r="D517" s="28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1:13" ht="12.75" customHeight="1" outlineLevel="3" x14ac:dyDescent="0.25">
      <c r="A518" s="27" t="s">
        <v>956</v>
      </c>
      <c r="B518" s="34" t="s">
        <v>550</v>
      </c>
      <c r="C518" s="32"/>
      <c r="D518" s="28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 ht="12.75" customHeight="1" outlineLevel="3" x14ac:dyDescent="0.25">
      <c r="A519" s="27" t="s">
        <v>957</v>
      </c>
      <c r="B519" s="34" t="s">
        <v>552</v>
      </c>
      <c r="C519" s="32"/>
      <c r="D519" s="28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1:13" ht="12.75" customHeight="1" outlineLevel="3" x14ac:dyDescent="0.25">
      <c r="A520" s="27" t="s">
        <v>958</v>
      </c>
      <c r="B520" s="34" t="s">
        <v>554</v>
      </c>
      <c r="C520" s="32"/>
      <c r="D520" s="28"/>
      <c r="E520" s="28"/>
      <c r="F520" s="28"/>
      <c r="G520" s="28"/>
      <c r="H520" s="28"/>
      <c r="I520" s="28"/>
      <c r="J520" s="28"/>
      <c r="K520" s="28"/>
      <c r="L520" s="28"/>
      <c r="M520" s="28"/>
    </row>
    <row r="521" spans="1:13" ht="12.75" customHeight="1" outlineLevel="3" x14ac:dyDescent="0.25">
      <c r="A521" s="27" t="s">
        <v>959</v>
      </c>
      <c r="B521" s="34" t="s">
        <v>556</v>
      </c>
      <c r="C521" s="32"/>
      <c r="D521" s="28"/>
      <c r="E521" s="28"/>
      <c r="F521" s="28"/>
      <c r="G521" s="28"/>
      <c r="H521" s="28"/>
      <c r="I521" s="28"/>
      <c r="J521" s="28"/>
      <c r="K521" s="28"/>
      <c r="L521" s="28"/>
      <c r="M521" s="28"/>
    </row>
    <row r="522" spans="1:13" ht="36.75" customHeight="1" outlineLevel="3" x14ac:dyDescent="0.25">
      <c r="A522" s="27" t="s">
        <v>960</v>
      </c>
      <c r="B522" s="34" t="s">
        <v>558</v>
      </c>
      <c r="C522" s="32"/>
      <c r="D522" s="28"/>
      <c r="E522" s="28"/>
      <c r="F522" s="28"/>
      <c r="G522" s="28"/>
      <c r="H522" s="28"/>
      <c r="I522" s="28"/>
      <c r="J522" s="28"/>
      <c r="K522" s="28"/>
      <c r="L522" s="28"/>
      <c r="M522" s="28"/>
    </row>
    <row r="523" spans="1:13" ht="12.75" customHeight="1" outlineLevel="3" x14ac:dyDescent="0.25">
      <c r="A523" s="27" t="s">
        <v>961</v>
      </c>
      <c r="B523" s="34" t="s">
        <v>560</v>
      </c>
      <c r="C523" s="32"/>
      <c r="D523" s="28"/>
      <c r="E523" s="28"/>
      <c r="F523" s="28"/>
      <c r="G523" s="28"/>
      <c r="H523" s="28"/>
      <c r="I523" s="28"/>
      <c r="J523" s="28"/>
      <c r="K523" s="28"/>
      <c r="L523" s="28"/>
      <c r="M523" s="28"/>
    </row>
    <row r="524" spans="1:13" ht="24.75" customHeight="1" outlineLevel="3" x14ac:dyDescent="0.25">
      <c r="A524" s="27" t="s">
        <v>962</v>
      </c>
      <c r="B524" s="34" t="s">
        <v>562</v>
      </c>
      <c r="C524" s="31">
        <v>80</v>
      </c>
      <c r="D524" s="28">
        <f>ROUND(C524*$D$264,2)</f>
        <v>50.72</v>
      </c>
      <c r="E524" s="28"/>
      <c r="F524" s="28"/>
      <c r="G524" s="28"/>
      <c r="H524" s="28"/>
      <c r="I524" s="28"/>
      <c r="J524" s="28"/>
      <c r="K524" s="28"/>
      <c r="L524" s="28"/>
      <c r="M524" s="28"/>
    </row>
    <row r="525" spans="1:13" ht="12.75" customHeight="1" outlineLevel="4" x14ac:dyDescent="0.25">
      <c r="A525" s="27" t="s">
        <v>963</v>
      </c>
      <c r="B525" s="35" t="s">
        <v>564</v>
      </c>
      <c r="C525" s="32"/>
      <c r="D525" s="28"/>
      <c r="E525" s="28"/>
      <c r="F525" s="28"/>
      <c r="G525" s="28"/>
      <c r="H525" s="28"/>
      <c r="I525" s="28"/>
      <c r="J525" s="28"/>
      <c r="K525" s="28"/>
      <c r="L525" s="28"/>
      <c r="M525" s="28"/>
    </row>
    <row r="526" spans="1:13" ht="12.75" customHeight="1" outlineLevel="4" collapsed="1" x14ac:dyDescent="0.25">
      <c r="A526" s="27" t="s">
        <v>964</v>
      </c>
      <c r="B526" s="35" t="s">
        <v>566</v>
      </c>
      <c r="C526" s="31">
        <v>80</v>
      </c>
      <c r="D526" s="28">
        <f>ROUND(C526*$D$264,2)</f>
        <v>50.72</v>
      </c>
      <c r="E526" s="28"/>
      <c r="F526" s="28"/>
      <c r="G526" s="28"/>
      <c r="H526" s="28"/>
      <c r="I526" s="28"/>
      <c r="J526" s="28"/>
      <c r="K526" s="28"/>
      <c r="L526" s="28"/>
      <c r="M526" s="28"/>
    </row>
    <row r="527" spans="1:13" ht="24.75" customHeight="1" outlineLevel="3" x14ac:dyDescent="0.25">
      <c r="A527" s="27" t="s">
        <v>965</v>
      </c>
      <c r="B527" s="34" t="s">
        <v>568</v>
      </c>
      <c r="C527" s="32"/>
      <c r="D527" s="28"/>
      <c r="E527" s="28"/>
      <c r="F527" s="28"/>
      <c r="G527" s="28"/>
      <c r="H527" s="28"/>
      <c r="I527" s="28"/>
      <c r="J527" s="28"/>
      <c r="K527" s="28"/>
      <c r="L527" s="28"/>
      <c r="M527" s="28"/>
    </row>
    <row r="528" spans="1:13" ht="12.75" customHeight="1" outlineLevel="3" x14ac:dyDescent="0.25">
      <c r="A528" s="27" t="s">
        <v>966</v>
      </c>
      <c r="B528" s="34" t="s">
        <v>570</v>
      </c>
      <c r="C528" s="32"/>
      <c r="D528" s="28"/>
      <c r="E528" s="28"/>
      <c r="F528" s="28"/>
      <c r="G528" s="28"/>
      <c r="H528" s="28"/>
      <c r="I528" s="28"/>
      <c r="J528" s="28"/>
      <c r="K528" s="28"/>
      <c r="L528" s="28"/>
      <c r="M528" s="28"/>
    </row>
    <row r="529" spans="1:13" ht="12.75" customHeight="1" outlineLevel="3" x14ac:dyDescent="0.25">
      <c r="A529" s="27" t="s">
        <v>967</v>
      </c>
      <c r="B529" s="34" t="s">
        <v>572</v>
      </c>
      <c r="C529" s="32"/>
      <c r="D529" s="28"/>
      <c r="E529" s="28"/>
      <c r="F529" s="28"/>
      <c r="G529" s="28"/>
      <c r="H529" s="28"/>
      <c r="I529" s="28"/>
      <c r="J529" s="28"/>
      <c r="K529" s="28"/>
      <c r="L529" s="28"/>
      <c r="M529" s="28"/>
    </row>
    <row r="530" spans="1:13" ht="24.75" customHeight="1" outlineLevel="3" x14ac:dyDescent="0.25">
      <c r="A530" s="27" t="s">
        <v>968</v>
      </c>
      <c r="B530" s="34" t="s">
        <v>574</v>
      </c>
      <c r="C530" s="32"/>
      <c r="D530" s="28"/>
      <c r="E530" s="28"/>
      <c r="F530" s="28"/>
      <c r="G530" s="28"/>
      <c r="H530" s="28"/>
      <c r="I530" s="28"/>
      <c r="J530" s="28"/>
      <c r="K530" s="28"/>
      <c r="L530" s="28"/>
      <c r="M530" s="28"/>
    </row>
    <row r="531" spans="1:13" ht="12.75" customHeight="1" outlineLevel="4" x14ac:dyDescent="0.25">
      <c r="A531" s="27" t="s">
        <v>969</v>
      </c>
      <c r="B531" s="35" t="s">
        <v>576</v>
      </c>
      <c r="C531" s="32"/>
      <c r="D531" s="28"/>
      <c r="E531" s="28"/>
      <c r="F531" s="28"/>
      <c r="G531" s="28"/>
      <c r="H531" s="28"/>
      <c r="I531" s="28"/>
      <c r="J531" s="28"/>
      <c r="K531" s="28"/>
      <c r="L531" s="28"/>
      <c r="M531" s="28"/>
    </row>
    <row r="532" spans="1:13" ht="12.75" customHeight="1" outlineLevel="4" x14ac:dyDescent="0.25">
      <c r="A532" s="27" t="s">
        <v>970</v>
      </c>
      <c r="B532" s="35" t="s">
        <v>578</v>
      </c>
      <c r="C532" s="32"/>
      <c r="D532" s="28"/>
      <c r="E532" s="28"/>
      <c r="F532" s="28"/>
      <c r="G532" s="28"/>
      <c r="H532" s="28"/>
      <c r="I532" s="28"/>
      <c r="J532" s="28"/>
      <c r="K532" s="28"/>
      <c r="L532" s="28"/>
      <c r="M532" s="28"/>
    </row>
    <row r="533" spans="1:13" ht="12.75" customHeight="1" outlineLevel="4" x14ac:dyDescent="0.25">
      <c r="A533" s="27" t="s">
        <v>971</v>
      </c>
      <c r="B533" s="35" t="s">
        <v>580</v>
      </c>
      <c r="C533" s="32"/>
      <c r="D533" s="28"/>
      <c r="E533" s="28"/>
      <c r="F533" s="28"/>
      <c r="G533" s="28"/>
      <c r="H533" s="28"/>
      <c r="I533" s="28"/>
      <c r="J533" s="28"/>
      <c r="K533" s="28"/>
      <c r="L533" s="28"/>
      <c r="M533" s="28"/>
    </row>
    <row r="534" spans="1:13" ht="12.75" customHeight="1" outlineLevel="4" x14ac:dyDescent="0.25">
      <c r="A534" s="27" t="s">
        <v>972</v>
      </c>
      <c r="B534" s="35" t="s">
        <v>582</v>
      </c>
      <c r="C534" s="32"/>
      <c r="D534" s="28"/>
      <c r="E534" s="28"/>
      <c r="F534" s="28"/>
      <c r="G534" s="28"/>
      <c r="H534" s="28"/>
      <c r="I534" s="28"/>
      <c r="J534" s="28"/>
      <c r="K534" s="28"/>
      <c r="L534" s="28"/>
      <c r="M534" s="28"/>
    </row>
    <row r="535" spans="1:13" ht="24.75" customHeight="1" outlineLevel="4" x14ac:dyDescent="0.25">
      <c r="A535" s="27" t="s">
        <v>973</v>
      </c>
      <c r="B535" s="35" t="s">
        <v>584</v>
      </c>
      <c r="C535" s="32"/>
      <c r="D535" s="28"/>
      <c r="E535" s="28"/>
      <c r="F535" s="28"/>
      <c r="G535" s="28"/>
      <c r="H535" s="28"/>
      <c r="I535" s="28"/>
      <c r="J535" s="28"/>
      <c r="K535" s="28"/>
      <c r="L535" s="28"/>
      <c r="M535" s="28"/>
    </row>
    <row r="536" spans="1:13" ht="12.75" customHeight="1" outlineLevel="4" collapsed="1" x14ac:dyDescent="0.25">
      <c r="A536" s="27" t="s">
        <v>974</v>
      </c>
      <c r="B536" s="35" t="s">
        <v>586</v>
      </c>
      <c r="C536" s="32"/>
      <c r="D536" s="28"/>
      <c r="E536" s="28"/>
      <c r="F536" s="28"/>
      <c r="G536" s="28"/>
      <c r="H536" s="28"/>
      <c r="I536" s="28"/>
      <c r="J536" s="28"/>
      <c r="K536" s="28"/>
      <c r="L536" s="28"/>
      <c r="M536" s="28"/>
    </row>
    <row r="537" spans="1:13" ht="12.75" customHeight="1" outlineLevel="3" x14ac:dyDescent="0.25">
      <c r="A537" s="27" t="s">
        <v>975</v>
      </c>
      <c r="B537" s="34" t="s">
        <v>58</v>
      </c>
      <c r="C537" s="30">
        <v>2299.748</v>
      </c>
      <c r="D537" s="28">
        <f>ROUND(C537*$D$264,2)</f>
        <v>1458.06</v>
      </c>
      <c r="E537" s="28"/>
      <c r="F537" s="28"/>
      <c r="G537" s="28"/>
      <c r="H537" s="28"/>
      <c r="I537" s="28"/>
      <c r="J537" s="28"/>
      <c r="K537" s="28"/>
      <c r="L537" s="28"/>
      <c r="M537" s="28"/>
    </row>
    <row r="538" spans="1:13" ht="12.75" customHeight="1" outlineLevel="4" x14ac:dyDescent="0.25">
      <c r="A538" s="27" t="s">
        <v>976</v>
      </c>
      <c r="B538" s="35" t="s">
        <v>589</v>
      </c>
      <c r="C538" s="32"/>
      <c r="D538" s="28"/>
      <c r="E538" s="28"/>
      <c r="F538" s="28"/>
      <c r="G538" s="28"/>
      <c r="H538" s="28"/>
      <c r="I538" s="28"/>
      <c r="J538" s="28"/>
      <c r="K538" s="28"/>
      <c r="L538" s="28"/>
      <c r="M538" s="28"/>
    </row>
    <row r="539" spans="1:13" ht="24.75" customHeight="1" outlineLevel="5" x14ac:dyDescent="0.25">
      <c r="A539" s="27" t="s">
        <v>977</v>
      </c>
      <c r="B539" s="36" t="s">
        <v>591</v>
      </c>
      <c r="C539" s="32"/>
      <c r="D539" s="28"/>
      <c r="E539" s="28"/>
      <c r="F539" s="28"/>
      <c r="G539" s="28"/>
      <c r="H539" s="28"/>
      <c r="I539" s="28"/>
      <c r="J539" s="28"/>
      <c r="K539" s="28"/>
      <c r="L539" s="28"/>
      <c r="M539" s="28"/>
    </row>
    <row r="540" spans="1:13" ht="12.75" customHeight="1" outlineLevel="5" collapsed="1" x14ac:dyDescent="0.25">
      <c r="A540" s="27" t="s">
        <v>978</v>
      </c>
      <c r="B540" s="36" t="s">
        <v>593</v>
      </c>
      <c r="C540" s="32"/>
      <c r="D540" s="28"/>
      <c r="E540" s="28"/>
      <c r="F540" s="28"/>
      <c r="G540" s="28"/>
      <c r="H540" s="28"/>
      <c r="I540" s="28"/>
      <c r="J540" s="28"/>
      <c r="K540" s="28"/>
      <c r="L540" s="28"/>
      <c r="M540" s="28"/>
    </row>
    <row r="541" spans="1:13" ht="12.75" customHeight="1" outlineLevel="4" x14ac:dyDescent="0.25">
      <c r="A541" s="27" t="s">
        <v>979</v>
      </c>
      <c r="B541" s="35" t="s">
        <v>595</v>
      </c>
      <c r="C541" s="32"/>
      <c r="D541" s="28"/>
      <c r="E541" s="28"/>
      <c r="F541" s="28"/>
      <c r="G541" s="28"/>
      <c r="H541" s="28"/>
      <c r="I541" s="28"/>
      <c r="J541" s="28"/>
      <c r="K541" s="28"/>
      <c r="L541" s="28"/>
      <c r="M541" s="28"/>
    </row>
    <row r="542" spans="1:13" ht="12.75" customHeight="1" outlineLevel="4" x14ac:dyDescent="0.25">
      <c r="A542" s="27" t="s">
        <v>980</v>
      </c>
      <c r="B542" s="35" t="s">
        <v>597</v>
      </c>
      <c r="C542" s="32"/>
      <c r="D542" s="28"/>
      <c r="E542" s="28"/>
      <c r="F542" s="28"/>
      <c r="G542" s="28"/>
      <c r="H542" s="28"/>
      <c r="I542" s="28"/>
      <c r="J542" s="28"/>
      <c r="K542" s="28"/>
      <c r="L542" s="28"/>
      <c r="M542" s="28"/>
    </row>
    <row r="543" spans="1:13" ht="12.75" customHeight="1" outlineLevel="4" x14ac:dyDescent="0.25">
      <c r="A543" s="27" t="s">
        <v>981</v>
      </c>
      <c r="B543" s="35" t="s">
        <v>599</v>
      </c>
      <c r="C543" s="32"/>
      <c r="D543" s="28"/>
      <c r="E543" s="28"/>
      <c r="F543" s="28"/>
      <c r="G543" s="28"/>
      <c r="H543" s="28"/>
      <c r="I543" s="28"/>
      <c r="J543" s="28"/>
      <c r="K543" s="28"/>
      <c r="L543" s="28"/>
      <c r="M543" s="28"/>
    </row>
    <row r="544" spans="1:13" ht="12.75" customHeight="1" outlineLevel="4" x14ac:dyDescent="0.25">
      <c r="A544" s="27" t="s">
        <v>982</v>
      </c>
      <c r="B544" s="35" t="s">
        <v>601</v>
      </c>
      <c r="C544" s="31">
        <v>25</v>
      </c>
      <c r="D544" s="28">
        <f>ROUND(C544*$D$264,2)</f>
        <v>15.85</v>
      </c>
      <c r="E544" s="28"/>
      <c r="F544" s="28"/>
      <c r="G544" s="28"/>
      <c r="H544" s="28"/>
      <c r="I544" s="28"/>
      <c r="J544" s="28"/>
      <c r="K544" s="28"/>
      <c r="L544" s="28"/>
      <c r="M544" s="28"/>
    </row>
    <row r="545" spans="1:13" ht="12.75" customHeight="1" outlineLevel="4" x14ac:dyDescent="0.25">
      <c r="A545" s="27" t="s">
        <v>983</v>
      </c>
      <c r="B545" s="35" t="s">
        <v>603</v>
      </c>
      <c r="C545" s="32"/>
      <c r="D545" s="28"/>
      <c r="E545" s="28"/>
      <c r="F545" s="28"/>
      <c r="G545" s="28"/>
      <c r="H545" s="28"/>
      <c r="I545" s="28"/>
      <c r="J545" s="28"/>
      <c r="K545" s="28"/>
      <c r="L545" s="28"/>
      <c r="M545" s="28"/>
    </row>
    <row r="546" spans="1:13" ht="24.75" customHeight="1" outlineLevel="4" x14ac:dyDescent="0.25">
      <c r="A546" s="27" t="s">
        <v>984</v>
      </c>
      <c r="B546" s="35" t="s">
        <v>605</v>
      </c>
      <c r="C546" s="31">
        <v>905.07</v>
      </c>
      <c r="D546" s="28">
        <f>ROUND(C546*$D$264,2)</f>
        <v>573.82000000000005</v>
      </c>
      <c r="E546" s="28"/>
      <c r="F546" s="28"/>
      <c r="G546" s="28"/>
      <c r="H546" s="28"/>
      <c r="I546" s="28"/>
      <c r="J546" s="28"/>
      <c r="K546" s="28"/>
      <c r="L546" s="28"/>
      <c r="M546" s="28"/>
    </row>
    <row r="547" spans="1:13" ht="12.75" customHeight="1" outlineLevel="4" x14ac:dyDescent="0.25">
      <c r="A547" s="27" t="s">
        <v>985</v>
      </c>
      <c r="B547" s="35" t="s">
        <v>607</v>
      </c>
      <c r="C547" s="32"/>
      <c r="D547" s="28"/>
      <c r="E547" s="28"/>
      <c r="F547" s="28"/>
      <c r="G547" s="28"/>
      <c r="H547" s="28"/>
      <c r="I547" s="28"/>
      <c r="J547" s="28"/>
      <c r="K547" s="28"/>
      <c r="L547" s="28"/>
      <c r="M547" s="28"/>
    </row>
    <row r="548" spans="1:13" ht="12.75" customHeight="1" outlineLevel="4" x14ac:dyDescent="0.25">
      <c r="A548" s="27" t="s">
        <v>986</v>
      </c>
      <c r="B548" s="35" t="s">
        <v>609</v>
      </c>
      <c r="C548" s="32"/>
      <c r="D548" s="28"/>
      <c r="E548" s="28"/>
      <c r="F548" s="28"/>
      <c r="G548" s="28"/>
      <c r="H548" s="28"/>
      <c r="I548" s="28"/>
      <c r="J548" s="28"/>
      <c r="K548" s="28"/>
      <c r="L548" s="28"/>
      <c r="M548" s="28"/>
    </row>
    <row r="549" spans="1:13" ht="12.75" customHeight="1" outlineLevel="4" x14ac:dyDescent="0.25">
      <c r="A549" s="27" t="s">
        <v>987</v>
      </c>
      <c r="B549" s="35" t="s">
        <v>611</v>
      </c>
      <c r="C549" s="32"/>
      <c r="D549" s="28"/>
      <c r="E549" s="28"/>
      <c r="F549" s="28"/>
      <c r="G549" s="28"/>
      <c r="H549" s="28"/>
      <c r="I549" s="28"/>
      <c r="J549" s="28"/>
      <c r="K549" s="28"/>
      <c r="L549" s="28"/>
      <c r="M549" s="28"/>
    </row>
    <row r="550" spans="1:13" ht="12.75" customHeight="1" outlineLevel="4" x14ac:dyDescent="0.25">
      <c r="A550" s="27" t="s">
        <v>988</v>
      </c>
      <c r="B550" s="35" t="s">
        <v>613</v>
      </c>
      <c r="C550" s="32"/>
      <c r="D550" s="28"/>
      <c r="E550" s="28"/>
      <c r="F550" s="28"/>
      <c r="G550" s="28"/>
      <c r="H550" s="28"/>
      <c r="I550" s="28"/>
      <c r="J550" s="28"/>
      <c r="K550" s="28"/>
      <c r="L550" s="28"/>
      <c r="M550" s="28"/>
    </row>
    <row r="551" spans="1:13" ht="12.75" customHeight="1" outlineLevel="4" x14ac:dyDescent="0.25">
      <c r="A551" s="27" t="s">
        <v>989</v>
      </c>
      <c r="B551" s="35" t="s">
        <v>615</v>
      </c>
      <c r="C551" s="32"/>
      <c r="D551" s="28"/>
      <c r="E551" s="28"/>
      <c r="F551" s="28"/>
      <c r="G551" s="28"/>
      <c r="H551" s="28"/>
      <c r="I551" s="28"/>
      <c r="J551" s="28"/>
      <c r="K551" s="28"/>
      <c r="L551" s="28"/>
      <c r="M551" s="28"/>
    </row>
    <row r="552" spans="1:13" ht="24.75" customHeight="1" outlineLevel="4" x14ac:dyDescent="0.25">
      <c r="A552" s="27" t="s">
        <v>990</v>
      </c>
      <c r="B552" s="35" t="s">
        <v>617</v>
      </c>
      <c r="C552" s="32"/>
      <c r="D552" s="28"/>
      <c r="E552" s="28"/>
      <c r="F552" s="28"/>
      <c r="G552" s="28"/>
      <c r="H552" s="28"/>
      <c r="I552" s="28"/>
      <c r="J552" s="28"/>
      <c r="K552" s="28"/>
      <c r="L552" s="28"/>
      <c r="M552" s="28"/>
    </row>
    <row r="553" spans="1:13" ht="12.75" customHeight="1" outlineLevel="4" x14ac:dyDescent="0.25">
      <c r="A553" s="27" t="s">
        <v>991</v>
      </c>
      <c r="B553" s="35" t="s">
        <v>619</v>
      </c>
      <c r="C553" s="32"/>
      <c r="D553" s="28"/>
      <c r="E553" s="28"/>
      <c r="F553" s="28"/>
      <c r="G553" s="28"/>
      <c r="H553" s="28"/>
      <c r="I553" s="28"/>
      <c r="J553" s="28"/>
      <c r="K553" s="28"/>
      <c r="L553" s="28"/>
      <c r="M553" s="28"/>
    </row>
    <row r="554" spans="1:13" ht="12.75" customHeight="1" outlineLevel="4" x14ac:dyDescent="0.25">
      <c r="A554" s="27" t="s">
        <v>992</v>
      </c>
      <c r="B554" s="35" t="s">
        <v>621</v>
      </c>
      <c r="C554" s="32"/>
      <c r="D554" s="28"/>
      <c r="E554" s="28"/>
      <c r="F554" s="28"/>
      <c r="G554" s="28"/>
      <c r="H554" s="28"/>
      <c r="I554" s="28"/>
      <c r="J554" s="28"/>
      <c r="K554" s="28"/>
      <c r="L554" s="28"/>
      <c r="M554" s="28"/>
    </row>
    <row r="555" spans="1:13" ht="24.75" customHeight="1" outlineLevel="4" x14ac:dyDescent="0.25">
      <c r="A555" s="27" t="s">
        <v>993</v>
      </c>
      <c r="B555" s="35" t="s">
        <v>623</v>
      </c>
      <c r="C555" s="32"/>
      <c r="D555" s="28"/>
      <c r="E555" s="28"/>
      <c r="F555" s="28"/>
      <c r="G555" s="28"/>
      <c r="H555" s="28"/>
      <c r="I555" s="28"/>
      <c r="J555" s="28"/>
      <c r="K555" s="28"/>
      <c r="L555" s="28"/>
      <c r="M555" s="28"/>
    </row>
    <row r="556" spans="1:13" ht="24.75" customHeight="1" outlineLevel="4" x14ac:dyDescent="0.25">
      <c r="A556" s="27" t="s">
        <v>994</v>
      </c>
      <c r="B556" s="35" t="s">
        <v>625</v>
      </c>
      <c r="C556" s="32"/>
      <c r="D556" s="28"/>
      <c r="E556" s="28"/>
      <c r="F556" s="28"/>
      <c r="G556" s="28"/>
      <c r="H556" s="28"/>
      <c r="I556" s="28"/>
      <c r="J556" s="28"/>
      <c r="K556" s="28"/>
      <c r="L556" s="28"/>
      <c r="M556" s="28"/>
    </row>
    <row r="557" spans="1:13" ht="24.75" customHeight="1" outlineLevel="4" x14ac:dyDescent="0.25">
      <c r="A557" s="27" t="s">
        <v>995</v>
      </c>
      <c r="B557" s="35" t="s">
        <v>627</v>
      </c>
      <c r="C557" s="32"/>
      <c r="D557" s="28"/>
      <c r="E557" s="28"/>
      <c r="F557" s="28"/>
      <c r="G557" s="28"/>
      <c r="H557" s="28"/>
      <c r="I557" s="28"/>
      <c r="J557" s="28"/>
      <c r="K557" s="28"/>
      <c r="L557" s="28"/>
      <c r="M557" s="28"/>
    </row>
    <row r="558" spans="1:13" ht="12.75" customHeight="1" outlineLevel="4" x14ac:dyDescent="0.25">
      <c r="A558" s="27" t="s">
        <v>996</v>
      </c>
      <c r="B558" s="35" t="s">
        <v>629</v>
      </c>
      <c r="C558" s="31">
        <v>81.638000000000005</v>
      </c>
      <c r="D558" s="28">
        <f>ROUND(C558*$D$264,2)</f>
        <v>51.76</v>
      </c>
      <c r="E558" s="28"/>
      <c r="F558" s="28"/>
      <c r="G558" s="28"/>
      <c r="H558" s="28"/>
      <c r="I558" s="28"/>
      <c r="J558" s="28"/>
      <c r="K558" s="28"/>
      <c r="L558" s="28"/>
      <c r="M558" s="28"/>
    </row>
    <row r="559" spans="1:13" ht="24.75" customHeight="1" outlineLevel="5" x14ac:dyDescent="0.25">
      <c r="A559" s="27" t="s">
        <v>997</v>
      </c>
      <c r="B559" s="36" t="s">
        <v>631</v>
      </c>
      <c r="C559" s="32"/>
      <c r="D559" s="28"/>
      <c r="E559" s="28"/>
      <c r="F559" s="28"/>
      <c r="G559" s="28"/>
      <c r="H559" s="28"/>
      <c r="I559" s="28"/>
      <c r="J559" s="28"/>
      <c r="K559" s="28"/>
      <c r="L559" s="28"/>
      <c r="M559" s="28"/>
    </row>
    <row r="560" spans="1:13" ht="36.75" customHeight="1" outlineLevel="5" x14ac:dyDescent="0.25">
      <c r="A560" s="27" t="s">
        <v>998</v>
      </c>
      <c r="B560" s="36" t="s">
        <v>633</v>
      </c>
      <c r="C560" s="32"/>
      <c r="D560" s="28"/>
      <c r="E560" s="28"/>
      <c r="F560" s="28"/>
      <c r="G560" s="28"/>
      <c r="H560" s="28"/>
      <c r="I560" s="28"/>
      <c r="J560" s="28"/>
      <c r="K560" s="28"/>
      <c r="L560" s="28"/>
      <c r="M560" s="28"/>
    </row>
    <row r="561" spans="1:13" ht="24.75" customHeight="1" outlineLevel="5" x14ac:dyDescent="0.25">
      <c r="A561" s="27" t="s">
        <v>999</v>
      </c>
      <c r="B561" s="36" t="s">
        <v>635</v>
      </c>
      <c r="C561" s="32"/>
      <c r="D561" s="28"/>
      <c r="E561" s="28"/>
      <c r="F561" s="28"/>
      <c r="G561" s="28"/>
      <c r="H561" s="28"/>
      <c r="I561" s="28"/>
      <c r="J561" s="28"/>
      <c r="K561" s="28"/>
      <c r="L561" s="28"/>
      <c r="M561" s="28"/>
    </row>
    <row r="562" spans="1:13" ht="24.75" customHeight="1" outlineLevel="5" x14ac:dyDescent="0.25">
      <c r="A562" s="27" t="s">
        <v>1000</v>
      </c>
      <c r="B562" s="36" t="s">
        <v>637</v>
      </c>
      <c r="C562" s="32"/>
      <c r="D562" s="28"/>
      <c r="E562" s="28"/>
      <c r="F562" s="28"/>
      <c r="G562" s="28"/>
      <c r="H562" s="28"/>
      <c r="I562" s="28"/>
      <c r="J562" s="28"/>
      <c r="K562" s="28"/>
      <c r="L562" s="28"/>
      <c r="M562" s="28"/>
    </row>
    <row r="563" spans="1:13" ht="24.75" customHeight="1" outlineLevel="5" x14ac:dyDescent="0.25">
      <c r="A563" s="27" t="s">
        <v>1001</v>
      </c>
      <c r="B563" s="36" t="s">
        <v>639</v>
      </c>
      <c r="C563" s="32"/>
      <c r="D563" s="28"/>
      <c r="E563" s="28"/>
      <c r="F563" s="28"/>
      <c r="G563" s="28"/>
      <c r="H563" s="28"/>
      <c r="I563" s="28"/>
      <c r="J563" s="28"/>
      <c r="K563" s="28"/>
      <c r="L563" s="28"/>
      <c r="M563" s="28"/>
    </row>
    <row r="564" spans="1:13" ht="24.75" customHeight="1" outlineLevel="5" collapsed="1" x14ac:dyDescent="0.25">
      <c r="A564" s="27" t="s">
        <v>1002</v>
      </c>
      <c r="B564" s="36" t="s">
        <v>641</v>
      </c>
      <c r="C564" s="31">
        <v>81.638000000000005</v>
      </c>
      <c r="D564" s="28">
        <f>ROUND(C564*$D$264,2)</f>
        <v>51.76</v>
      </c>
      <c r="E564" s="28"/>
      <c r="F564" s="28"/>
      <c r="G564" s="28"/>
      <c r="H564" s="28"/>
      <c r="I564" s="28"/>
      <c r="J564" s="28"/>
      <c r="K564" s="28"/>
      <c r="L564" s="28"/>
      <c r="M564" s="28"/>
    </row>
    <row r="565" spans="1:13" ht="12.75" customHeight="1" outlineLevel="4" x14ac:dyDescent="0.25">
      <c r="A565" s="27" t="s">
        <v>1003</v>
      </c>
      <c r="B565" s="35" t="s">
        <v>643</v>
      </c>
      <c r="C565" s="32"/>
      <c r="D565" s="28"/>
      <c r="E565" s="28"/>
      <c r="F565" s="28"/>
      <c r="G565" s="28"/>
      <c r="H565" s="28"/>
      <c r="I565" s="28"/>
      <c r="J565" s="28"/>
      <c r="K565" s="28"/>
      <c r="L565" s="28"/>
      <c r="M565" s="28"/>
    </row>
    <row r="566" spans="1:13" ht="12.75" customHeight="1" outlineLevel="4" collapsed="1" x14ac:dyDescent="0.25">
      <c r="A566" s="27" t="s">
        <v>1004</v>
      </c>
      <c r="B566" s="35" t="s">
        <v>645</v>
      </c>
      <c r="C566" s="30">
        <v>1288.04</v>
      </c>
      <c r="D566" s="28">
        <f t="shared" ref="D566:D569" si="9">ROUND(C566*$D$264,2)</f>
        <v>816.63</v>
      </c>
      <c r="E566" s="28"/>
      <c r="F566" s="28"/>
      <c r="G566" s="28"/>
      <c r="H566" s="28"/>
      <c r="I566" s="28"/>
      <c r="J566" s="28"/>
      <c r="K566" s="28"/>
      <c r="L566" s="28"/>
      <c r="M566" s="28"/>
    </row>
    <row r="567" spans="1:13" ht="12.75" customHeight="1" outlineLevel="3" x14ac:dyDescent="0.25">
      <c r="A567" s="27" t="s">
        <v>1005</v>
      </c>
      <c r="B567" s="34" t="s">
        <v>647</v>
      </c>
      <c r="C567" s="30">
        <v>1382.51</v>
      </c>
      <c r="D567" s="28">
        <f t="shared" si="9"/>
        <v>876.52</v>
      </c>
      <c r="E567" s="28"/>
      <c r="F567" s="28"/>
      <c r="G567" s="28"/>
      <c r="H567" s="28"/>
      <c r="I567" s="28"/>
      <c r="J567" s="28"/>
      <c r="K567" s="28"/>
      <c r="L567" s="28"/>
      <c r="M567" s="28"/>
    </row>
    <row r="568" spans="1:13" ht="12.75" hidden="1" customHeight="1" x14ac:dyDescent="0.25">
      <c r="A568" s="27" t="s">
        <v>1006</v>
      </c>
      <c r="B568" s="27" t="s">
        <v>1007</v>
      </c>
      <c r="C568" s="30">
        <v>65979.982999999993</v>
      </c>
      <c r="D568" s="28">
        <f t="shared" si="9"/>
        <v>41831.89</v>
      </c>
      <c r="E568" s="28"/>
      <c r="F568" s="28"/>
      <c r="G568" s="28"/>
      <c r="H568" s="28"/>
      <c r="I568" s="28"/>
      <c r="J568" s="28"/>
      <c r="K568" s="28"/>
      <c r="L568" s="28"/>
      <c r="M568" s="28"/>
    </row>
    <row r="569" spans="1:13" ht="12.75" hidden="1" customHeight="1" x14ac:dyDescent="0.25">
      <c r="A569" s="27" t="s">
        <v>1008</v>
      </c>
      <c r="B569" s="27" t="s">
        <v>118</v>
      </c>
      <c r="C569" s="30">
        <v>21965.437000000002</v>
      </c>
      <c r="D569" s="28">
        <f t="shared" si="9"/>
        <v>13926.28</v>
      </c>
      <c r="E569" s="28"/>
      <c r="F569" s="28"/>
      <c r="G569" s="28"/>
      <c r="H569" s="28"/>
      <c r="I569" s="28"/>
      <c r="J569" s="28"/>
      <c r="K569" s="28"/>
      <c r="L569" s="28"/>
      <c r="M569" s="28"/>
    </row>
    <row r="570" spans="1:13" ht="12.75" customHeight="1" outlineLevel="1" x14ac:dyDescent="0.25">
      <c r="A570" s="27" t="s">
        <v>1009</v>
      </c>
      <c r="B570" s="29" t="s">
        <v>1010</v>
      </c>
      <c r="C570" s="30">
        <v>4374.12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</row>
    <row r="571" spans="1:13" ht="12.75" hidden="1" customHeight="1" x14ac:dyDescent="0.25">
      <c r="A571" s="27" t="s">
        <v>1011</v>
      </c>
      <c r="B571" s="27" t="s">
        <v>1012</v>
      </c>
      <c r="C571" s="30">
        <v>-4395.32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</row>
    <row r="572" spans="1:13" ht="12.75" hidden="1" customHeight="1" x14ac:dyDescent="0.25">
      <c r="A572" s="27" t="s">
        <v>1013</v>
      </c>
      <c r="B572" s="27" t="s">
        <v>1014</v>
      </c>
      <c r="C572" s="30">
        <v>35353.788999999997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</row>
    <row r="573" spans="1:13" ht="24.75" customHeight="1" outlineLevel="1" x14ac:dyDescent="0.25">
      <c r="A573" s="27" t="s">
        <v>1015</v>
      </c>
      <c r="B573" s="29" t="s">
        <v>1016</v>
      </c>
      <c r="C573" s="30">
        <v>35353.788999999997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</row>
    <row r="574" spans="1:13" ht="12.75" hidden="1" customHeight="1" x14ac:dyDescent="0.25">
      <c r="A574" s="27" t="s">
        <v>1017</v>
      </c>
      <c r="B574" s="27" t="s">
        <v>1018</v>
      </c>
      <c r="C574" s="30">
        <v>13056.078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</row>
    <row r="575" spans="1:13" ht="24.75" customHeight="1" outlineLevel="1" x14ac:dyDescent="0.25">
      <c r="A575" s="27" t="s">
        <v>1019</v>
      </c>
      <c r="B575" s="29" t="s">
        <v>1020</v>
      </c>
      <c r="C575" s="30">
        <v>11037.449000000001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</row>
    <row r="576" spans="1:13" ht="24.75" hidden="1" customHeight="1" x14ac:dyDescent="0.25">
      <c r="A576" s="27" t="s">
        <v>1021</v>
      </c>
      <c r="B576" s="27" t="s">
        <v>1022</v>
      </c>
      <c r="C576" s="30">
        <v>2018.6279999999999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</row>
    <row r="577" spans="1:1" ht="11.25" customHeight="1" x14ac:dyDescent="0.25">
      <c r="A577" t="s">
        <v>1023</v>
      </c>
    </row>
  </sheetData>
  <mergeCells count="5">
    <mergeCell ref="A1:A3"/>
    <mergeCell ref="B1:B3"/>
    <mergeCell ref="C1:M1"/>
    <mergeCell ref="C2:C3"/>
    <mergeCell ref="D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(план)</vt:lpstr>
      <vt:lpstr>2020(план)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Кабардаева Алла Хасиновна</dc:creator>
  <cp:lastModifiedBy>Кабардаева Алла Хасиновна</cp:lastModifiedBy>
  <dcterms:created xsi:type="dcterms:W3CDTF">2019-03-29T15:50:30Z</dcterms:created>
  <dcterms:modified xsi:type="dcterms:W3CDTF">2020-03-24T06:42:14Z</dcterms:modified>
</cp:coreProperties>
</file>